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2975"/>
  </bookViews>
  <sheets>
    <sheet name="IO 200 - Komunikace a zpe..." sheetId="7" r:id="rId1"/>
  </sheets>
  <definedNames>
    <definedName name="_xlnm.Print_Area" localSheetId="0">'IO 200 - Komunikace a zpe...'!$C$4:$J$76,'IO 200 - Komunikace a zpe...'!$B$81:$J$105,'IO 200 - Komunikace a zpe...'!$C$109:$K$296</definedName>
  </definedNames>
  <calcPr calcId="125725"/>
</workbook>
</file>

<file path=xl/calcChain.xml><?xml version="1.0" encoding="utf-8"?>
<calcChain xmlns="http://schemas.openxmlformats.org/spreadsheetml/2006/main">
  <c r="J12" i="7"/>
  <c r="BK294" l="1"/>
  <c r="BI294"/>
  <c r="BH294"/>
  <c r="BG294"/>
  <c r="BF294"/>
  <c r="T294"/>
  <c r="R294"/>
  <c r="R293" s="1"/>
  <c r="P294"/>
  <c r="J294"/>
  <c r="BE294" s="1"/>
  <c r="BK293"/>
  <c r="T293"/>
  <c r="P293"/>
  <c r="J293"/>
  <c r="BK290"/>
  <c r="BI290"/>
  <c r="BH290"/>
  <c r="BG290"/>
  <c r="BF290"/>
  <c r="T290"/>
  <c r="R290"/>
  <c r="P290"/>
  <c r="J290"/>
  <c r="BE290" s="1"/>
  <c r="BK287"/>
  <c r="BI287"/>
  <c r="BH287"/>
  <c r="BG287"/>
  <c r="BF287"/>
  <c r="T287"/>
  <c r="R287"/>
  <c r="P287"/>
  <c r="J287"/>
  <c r="BE287" s="1"/>
  <c r="BK284"/>
  <c r="BI284"/>
  <c r="BH284"/>
  <c r="BG284"/>
  <c r="BF284"/>
  <c r="T284"/>
  <c r="R284"/>
  <c r="P284"/>
  <c r="J284"/>
  <c r="BE284" s="1"/>
  <c r="BK281"/>
  <c r="BI281"/>
  <c r="BH281"/>
  <c r="BG281"/>
  <c r="BF281"/>
  <c r="T281"/>
  <c r="R281"/>
  <c r="P281"/>
  <c r="J281"/>
  <c r="BE281" s="1"/>
  <c r="BK279"/>
  <c r="BI279"/>
  <c r="BH279"/>
  <c r="BG279"/>
  <c r="BF279"/>
  <c r="T279"/>
  <c r="R279"/>
  <c r="P279"/>
  <c r="J279"/>
  <c r="BE279" s="1"/>
  <c r="BK276"/>
  <c r="BI276"/>
  <c r="BH276"/>
  <c r="BG276"/>
  <c r="BF276"/>
  <c r="T276"/>
  <c r="R276"/>
  <c r="R275" s="1"/>
  <c r="P276"/>
  <c r="J276"/>
  <c r="BE276" s="1"/>
  <c r="BK275"/>
  <c r="T275"/>
  <c r="P275"/>
  <c r="J275"/>
  <c r="BK273"/>
  <c r="BI273"/>
  <c r="BH273"/>
  <c r="BG273"/>
  <c r="BF273"/>
  <c r="T273"/>
  <c r="R273"/>
  <c r="P273"/>
  <c r="J273"/>
  <c r="BE273" s="1"/>
  <c r="BK271"/>
  <c r="BI271"/>
  <c r="BH271"/>
  <c r="BG271"/>
  <c r="BF271"/>
  <c r="T271"/>
  <c r="R271"/>
  <c r="P271"/>
  <c r="J271"/>
  <c r="BE271" s="1"/>
  <c r="BK268"/>
  <c r="BI268"/>
  <c r="BH268"/>
  <c r="BG268"/>
  <c r="BF268"/>
  <c r="T268"/>
  <c r="R268"/>
  <c r="P268"/>
  <c r="J268"/>
  <c r="BE268" s="1"/>
  <c r="BK264"/>
  <c r="BI264"/>
  <c r="BH264"/>
  <c r="BG264"/>
  <c r="BF264"/>
  <c r="T264"/>
  <c r="R264"/>
  <c r="P264"/>
  <c r="J264"/>
  <c r="BE264" s="1"/>
  <c r="BK261"/>
  <c r="BI261"/>
  <c r="BH261"/>
  <c r="BG261"/>
  <c r="BF261"/>
  <c r="T261"/>
  <c r="R261"/>
  <c r="P261"/>
  <c r="J261"/>
  <c r="BE261" s="1"/>
  <c r="BK259"/>
  <c r="BI259"/>
  <c r="BH259"/>
  <c r="BG259"/>
  <c r="BF259"/>
  <c r="T259"/>
  <c r="R259"/>
  <c r="P259"/>
  <c r="J259"/>
  <c r="BE259" s="1"/>
  <c r="BK254"/>
  <c r="BI254"/>
  <c r="BH254"/>
  <c r="BG254"/>
  <c r="BF254"/>
  <c r="T254"/>
  <c r="R254"/>
  <c r="P254"/>
  <c r="J254"/>
  <c r="BE254" s="1"/>
  <c r="BK251"/>
  <c r="BI251"/>
  <c r="BH251"/>
  <c r="BG251"/>
  <c r="BF251"/>
  <c r="T251"/>
  <c r="R251"/>
  <c r="P251"/>
  <c r="J251"/>
  <c r="BE251" s="1"/>
  <c r="BK248"/>
  <c r="BI248"/>
  <c r="BH248"/>
  <c r="BG248"/>
  <c r="BF248"/>
  <c r="T248"/>
  <c r="R248"/>
  <c r="P248"/>
  <c r="J248"/>
  <c r="BE248" s="1"/>
  <c r="BK243"/>
  <c r="BI243"/>
  <c r="BH243"/>
  <c r="BG243"/>
  <c r="BF243"/>
  <c r="T243"/>
  <c r="R243"/>
  <c r="P243"/>
  <c r="J243"/>
  <c r="BE243" s="1"/>
  <c r="BK238"/>
  <c r="BI238"/>
  <c r="BH238"/>
  <c r="BG238"/>
  <c r="BF238"/>
  <c r="T238"/>
  <c r="R238"/>
  <c r="P238"/>
  <c r="J238"/>
  <c r="BE238" s="1"/>
  <c r="BK235"/>
  <c r="BI235"/>
  <c r="BH235"/>
  <c r="BG235"/>
  <c r="BF235"/>
  <c r="T235"/>
  <c r="R235"/>
  <c r="P235"/>
  <c r="J235"/>
  <c r="BE235" s="1"/>
  <c r="BK231"/>
  <c r="BI231"/>
  <c r="BH231"/>
  <c r="BG231"/>
  <c r="BF231"/>
  <c r="T231"/>
  <c r="R231"/>
  <c r="R230" s="1"/>
  <c r="P231"/>
  <c r="J231"/>
  <c r="BE231" s="1"/>
  <c r="BK230"/>
  <c r="J230" s="1"/>
  <c r="J101" s="1"/>
  <c r="T230"/>
  <c r="P230"/>
  <c r="BK228"/>
  <c r="BI228"/>
  <c r="BH228"/>
  <c r="BG228"/>
  <c r="BF228"/>
  <c r="T228"/>
  <c r="T227" s="1"/>
  <c r="R228"/>
  <c r="P228"/>
  <c r="P227" s="1"/>
  <c r="J228"/>
  <c r="BE228" s="1"/>
  <c r="BK227"/>
  <c r="R227"/>
  <c r="J227"/>
  <c r="BK222"/>
  <c r="BI222"/>
  <c r="BH222"/>
  <c r="BG222"/>
  <c r="BF222"/>
  <c r="T222"/>
  <c r="R222"/>
  <c r="P222"/>
  <c r="J222"/>
  <c r="BE222" s="1"/>
  <c r="BK220"/>
  <c r="BI220"/>
  <c r="BH220"/>
  <c r="BG220"/>
  <c r="BF220"/>
  <c r="T220"/>
  <c r="R220"/>
  <c r="P220"/>
  <c r="J220"/>
  <c r="BE220" s="1"/>
  <c r="BK215"/>
  <c r="BI215"/>
  <c r="BH215"/>
  <c r="BG215"/>
  <c r="BF215"/>
  <c r="T215"/>
  <c r="R215"/>
  <c r="P215"/>
  <c r="J215"/>
  <c r="BE215" s="1"/>
  <c r="BK212"/>
  <c r="BI212"/>
  <c r="BH212"/>
  <c r="BG212"/>
  <c r="BF212"/>
  <c r="T212"/>
  <c r="R212"/>
  <c r="P212"/>
  <c r="J212"/>
  <c r="BE212" s="1"/>
  <c r="BK207"/>
  <c r="BI207"/>
  <c r="BH207"/>
  <c r="BG207"/>
  <c r="BF207"/>
  <c r="T207"/>
  <c r="R207"/>
  <c r="P207"/>
  <c r="J207"/>
  <c r="BE207" s="1"/>
  <c r="BK202"/>
  <c r="BI202"/>
  <c r="BH202"/>
  <c r="BG202"/>
  <c r="BF202"/>
  <c r="T202"/>
  <c r="R202"/>
  <c r="P202"/>
  <c r="J202"/>
  <c r="BE202" s="1"/>
  <c r="BK199"/>
  <c r="BI199"/>
  <c r="BH199"/>
  <c r="BG199"/>
  <c r="BF199"/>
  <c r="T199"/>
  <c r="R199"/>
  <c r="P199"/>
  <c r="J199"/>
  <c r="BE199" s="1"/>
  <c r="BK194"/>
  <c r="BI194"/>
  <c r="BH194"/>
  <c r="BG194"/>
  <c r="BF194"/>
  <c r="T194"/>
  <c r="R194"/>
  <c r="P194"/>
  <c r="J194"/>
  <c r="BE194" s="1"/>
  <c r="BK191"/>
  <c r="BI191"/>
  <c r="BH191"/>
  <c r="BG191"/>
  <c r="BF191"/>
  <c r="T191"/>
  <c r="R191"/>
  <c r="P191"/>
  <c r="J191"/>
  <c r="BE191" s="1"/>
  <c r="BK189"/>
  <c r="BI189"/>
  <c r="BH189"/>
  <c r="BG189"/>
  <c r="BF189"/>
  <c r="T189"/>
  <c r="R189"/>
  <c r="P189"/>
  <c r="J189"/>
  <c r="BE189" s="1"/>
  <c r="BK187"/>
  <c r="BI187"/>
  <c r="BH187"/>
  <c r="BG187"/>
  <c r="BF187"/>
  <c r="T187"/>
  <c r="R187"/>
  <c r="P187"/>
  <c r="J187"/>
  <c r="BE187" s="1"/>
  <c r="BK184"/>
  <c r="BI184"/>
  <c r="BH184"/>
  <c r="BG184"/>
  <c r="BF184"/>
  <c r="T184"/>
  <c r="R184"/>
  <c r="P184"/>
  <c r="J184"/>
  <c r="BE184" s="1"/>
  <c r="BK181"/>
  <c r="BI181"/>
  <c r="BH181"/>
  <c r="BG181"/>
  <c r="BF181"/>
  <c r="T181"/>
  <c r="R181"/>
  <c r="P181"/>
  <c r="J181"/>
  <c r="BE181" s="1"/>
  <c r="BK178"/>
  <c r="BI178"/>
  <c r="BH178"/>
  <c r="BG178"/>
  <c r="BF178"/>
  <c r="T178"/>
  <c r="R178"/>
  <c r="P178"/>
  <c r="J178"/>
  <c r="BE178" s="1"/>
  <c r="BK176"/>
  <c r="BI176"/>
  <c r="BH176"/>
  <c r="BG176"/>
  <c r="BF176"/>
  <c r="T176"/>
  <c r="R176"/>
  <c r="R175" s="1"/>
  <c r="P176"/>
  <c r="J176"/>
  <c r="BE176" s="1"/>
  <c r="BK175"/>
  <c r="T175"/>
  <c r="P175"/>
  <c r="J175"/>
  <c r="BK169"/>
  <c r="BI169"/>
  <c r="BH169"/>
  <c r="BG169"/>
  <c r="BF169"/>
  <c r="T169"/>
  <c r="R169"/>
  <c r="P169"/>
  <c r="J169"/>
  <c r="BE169" s="1"/>
  <c r="BK166"/>
  <c r="BI166"/>
  <c r="BH166"/>
  <c r="BG166"/>
  <c r="BF166"/>
  <c r="T166"/>
  <c r="R166"/>
  <c r="P166"/>
  <c r="J166"/>
  <c r="BE166" s="1"/>
  <c r="BK163"/>
  <c r="BI163"/>
  <c r="BH163"/>
  <c r="BG163"/>
  <c r="BF163"/>
  <c r="T163"/>
  <c r="R163"/>
  <c r="P163"/>
  <c r="J163"/>
  <c r="BE163" s="1"/>
  <c r="BK160"/>
  <c r="BI160"/>
  <c r="BH160"/>
  <c r="BG160"/>
  <c r="BF160"/>
  <c r="T160"/>
  <c r="R160"/>
  <c r="P160"/>
  <c r="J160"/>
  <c r="BE160" s="1"/>
  <c r="BK156"/>
  <c r="BI156"/>
  <c r="BH156"/>
  <c r="BG156"/>
  <c r="BF156"/>
  <c r="T156"/>
  <c r="R156"/>
  <c r="P156"/>
  <c r="J156"/>
  <c r="BE156" s="1"/>
  <c r="BK153"/>
  <c r="BI153"/>
  <c r="BH153"/>
  <c r="BG153"/>
  <c r="BF153"/>
  <c r="T153"/>
  <c r="R153"/>
  <c r="P153"/>
  <c r="J153"/>
  <c r="BE153" s="1"/>
  <c r="BK150"/>
  <c r="BI150"/>
  <c r="BH150"/>
  <c r="BG150"/>
  <c r="BF150"/>
  <c r="T150"/>
  <c r="R150"/>
  <c r="P150"/>
  <c r="J150"/>
  <c r="BE150" s="1"/>
  <c r="BK148"/>
  <c r="BI148"/>
  <c r="BH148"/>
  <c r="BG148"/>
  <c r="BF148"/>
  <c r="T148"/>
  <c r="R148"/>
  <c r="P148"/>
  <c r="J148"/>
  <c r="BE148" s="1"/>
  <c r="BK146"/>
  <c r="BI146"/>
  <c r="BH146"/>
  <c r="BG146"/>
  <c r="BF146"/>
  <c r="T146"/>
  <c r="R146"/>
  <c r="P146"/>
  <c r="J146"/>
  <c r="BE146" s="1"/>
  <c r="BK144"/>
  <c r="BI144"/>
  <c r="BH144"/>
  <c r="BG144"/>
  <c r="BF144"/>
  <c r="T144"/>
  <c r="R144"/>
  <c r="P144"/>
  <c r="J144"/>
  <c r="BE144" s="1"/>
  <c r="BK142"/>
  <c r="BI142"/>
  <c r="BH142"/>
  <c r="BG142"/>
  <c r="BF142"/>
  <c r="T142"/>
  <c r="R142"/>
  <c r="P142"/>
  <c r="J142"/>
  <c r="BE142" s="1"/>
  <c r="BK137"/>
  <c r="BI137"/>
  <c r="BH137"/>
  <c r="BG137"/>
  <c r="BF137"/>
  <c r="T137"/>
  <c r="R137"/>
  <c r="P137"/>
  <c r="J137"/>
  <c r="BE137" s="1"/>
  <c r="BK133"/>
  <c r="BI133"/>
  <c r="BH133"/>
  <c r="BG133"/>
  <c r="BF133"/>
  <c r="T133"/>
  <c r="R133"/>
  <c r="P133"/>
  <c r="J133"/>
  <c r="BE133" s="1"/>
  <c r="BK130"/>
  <c r="BI130"/>
  <c r="BH130"/>
  <c r="BG130"/>
  <c r="BF130"/>
  <c r="T130"/>
  <c r="R130"/>
  <c r="P130"/>
  <c r="J130"/>
  <c r="BE130" s="1"/>
  <c r="BK128"/>
  <c r="BI128"/>
  <c r="BH128"/>
  <c r="BG128"/>
  <c r="BF128"/>
  <c r="T128"/>
  <c r="R128"/>
  <c r="P128"/>
  <c r="J128"/>
  <c r="BE128" s="1"/>
  <c r="BK126"/>
  <c r="BI126"/>
  <c r="BH126"/>
  <c r="BG126"/>
  <c r="BF126"/>
  <c r="T126"/>
  <c r="R126"/>
  <c r="R125" s="1"/>
  <c r="R124" s="1"/>
  <c r="R123" s="1"/>
  <c r="P126"/>
  <c r="J126"/>
  <c r="BE126" s="1"/>
  <c r="BK125"/>
  <c r="J125" s="1"/>
  <c r="J98" s="1"/>
  <c r="T125"/>
  <c r="T124" s="1"/>
  <c r="T123" s="1"/>
  <c r="P125"/>
  <c r="P124" s="1"/>
  <c r="P123" s="1"/>
  <c r="F117"/>
  <c r="E115"/>
  <c r="J103"/>
  <c r="J102"/>
  <c r="J100"/>
  <c r="J99"/>
  <c r="F89"/>
  <c r="E87"/>
  <c r="J37"/>
  <c r="F37"/>
  <c r="J36"/>
  <c r="F36"/>
  <c r="J35"/>
  <c r="F35"/>
  <c r="J34"/>
  <c r="F34"/>
  <c r="J117"/>
  <c r="E113"/>
  <c r="BK124" l="1"/>
  <c r="BK123" s="1"/>
  <c r="J123" s="1"/>
  <c r="J96" s="1"/>
  <c r="J92"/>
  <c r="J30"/>
  <c r="J33"/>
  <c r="F33"/>
  <c r="J89"/>
  <c r="J91"/>
  <c r="E85"/>
  <c r="F91"/>
  <c r="F92"/>
  <c r="J124" l="1"/>
  <c r="J97" s="1"/>
  <c r="J39"/>
</calcChain>
</file>

<file path=xl/sharedStrings.xml><?xml version="1.0" encoding="utf-8"?>
<sst xmlns="http://schemas.openxmlformats.org/spreadsheetml/2006/main" count="1699" uniqueCount="387">
  <si>
    <t/>
  </si>
  <si>
    <t>False</t>
  </si>
  <si>
    <t>21</t>
  </si>
  <si>
    <t>15</t>
  </si>
  <si>
    <t>v ---  níže se nacházejí doplnkové a pomocné údaje k sestavám  --- v</t>
  </si>
  <si>
    <t>Stavba:</t>
  </si>
  <si>
    <t>Tréninková hala pro míčové sporty VODOVA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</si>
  <si>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</si>
  <si>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</si>
  <si>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</si>
  <si>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</si>
  <si>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</si>
  <si>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</si>
  <si>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</si>
  <si>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</si>
  <si>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</si>
  <si>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</si>
  <si>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</si>
  <si>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</si>
  <si>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</si>
  <si>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</si>
  <si>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</si>
  <si>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</si>
  <si>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</si>
  <si>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</si>
  <si>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</si>
  <si>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</si>
  <si>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</si>
  <si>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</si>
  <si>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</si>
  <si>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</si>
  <si>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</si>
  <si>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</si>
  <si>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</si>
  <si>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</si>
  <si>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</si>
  <si>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</si>
  <si>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</si>
  <si>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</si>
  <si>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</si>
  <si>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</si>
  <si>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</si>
  <si>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</si>
  <si>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</si>
  <si>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</si>
  <si>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{ca4f2089-09de-46bf-a57d-76d7038b0e8a}</t>
  </si>
  <si>
    <t>2</t>
  </si>
  <si>
    <t>výkop</t>
  </si>
  <si>
    <t>621,99</t>
  </si>
  <si>
    <t>Objekt:</t>
  </si>
  <si>
    <t>IO 200 - Komunikace a zpevněné plochy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</si>
  <si>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</si>
  <si>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</si>
  <si>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</si>
  <si>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</si>
  <si>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</si>
  <si>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</si>
  <si>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</si>
  <si>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</si>
  <si>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</si>
  <si>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</si>
  <si>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</si>
  <si>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</si>
  <si>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</si>
  <si>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</si>
  <si>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</si>
  <si>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</si>
  <si>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</si>
  <si>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</si>
  <si>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</si>
  <si>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</si>
  <si>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</si>
  <si>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</si>
  <si>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</si>
  <si>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</si>
  <si>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</si>
  <si>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</si>
  <si>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</si>
  <si>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</si>
  <si>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113105113</t>
  </si>
  <si>
    <t>Rozebrání dlažeb z lomového kamene kladených na MC vyspárované MC</t>
  </si>
  <si>
    <t>m2</t>
  </si>
  <si>
    <t>CS ÚRS 2021 02</t>
  </si>
  <si>
    <t>4</t>
  </si>
  <si>
    <t>1352305162</t>
  </si>
  <si>
    <t>PP</t>
  </si>
  <si>
    <t>Rozebrání dlažeb z lomového kamene  s přemístěním hmot na skládku na vzdálenost do 3 m nebo s naložením na dopravní prostředek, kladených do cementové malty se spárami zalitými cementovou maltou</t>
  </si>
  <si>
    <t>113106121</t>
  </si>
  <si>
    <t>Rozebrání dlažeb z betonových nebo kamenných dlaždic komunikací pro pěší ručně</t>
  </si>
  <si>
    <t>1653872874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</si>
  <si>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</si>
  <si>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3</t>
  </si>
  <si>
    <t>113106123</t>
  </si>
  <si>
    <t>Rozebrání dlažeb ze zámkových dlaždic komunikací pro pěší ručně</t>
  </si>
  <si>
    <t>1667795931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</si>
  <si>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</si>
  <si>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</si>
  <si>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"plocha pod přístřeškem" 74</t>
  </si>
  <si>
    <t>113107213</t>
  </si>
  <si>
    <t>Odstranění podkladu z kameniva těženého tl přes 200 do 300 mm strojně pl přes 200 m2</t>
  </si>
  <si>
    <t>-507741873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</si>
  <si>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</si>
  <si>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odstranění stávajícího kačírku</t>
  </si>
  <si>
    <t>10</t>
  </si>
  <si>
    <t>5</t>
  </si>
  <si>
    <t>113107224</t>
  </si>
  <si>
    <t>Odstranění podkladu z kameniva drceného tl přes 300 do 400 mm strojně pl přes 200 m2</t>
  </si>
  <si>
    <t>-1437110480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</si>
  <si>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</si>
  <si>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"komunikace" 238</t>
  </si>
  <si>
    <t>Součet</t>
  </si>
  <si>
    <t>6</t>
  </si>
  <si>
    <t>113107242</t>
  </si>
  <si>
    <t>Odstranění podkladu živičného tl přes 50 do 100 mm strojně pl přes 200 m2</t>
  </si>
  <si>
    <t>-582605744</t>
  </si>
  <si>
    <t>Odstranění podkladů nebo krytů strojně plochy jednotlivě přes 200 m2 s přemístěním hmot na skládku na vzdálenost do 20 m nebo s naložením na dopravní prostředek živičných, o tl. vrstvy přes 50 do 100 mm</t>
  </si>
  <si>
    <t>7</t>
  </si>
  <si>
    <t>113154264</t>
  </si>
  <si>
    <t>Frézování živičného krytu tl 100 mm pruh š přes 1 do 2 m pl přes 500 do 1000 m2 s překážkami v trase</t>
  </si>
  <si>
    <t>1029278043</t>
  </si>
  <si>
    <t>Frézování živičného podkladu nebo krytu  s naložením na dopravní prostředek plochy přes 500 do 1 000 m2 s překážkami v trase pruhu šířky přes 1 m do 2 m, tloušťky vrstvy 100 mm</t>
  </si>
  <si>
    <t>8</t>
  </si>
  <si>
    <t>113201112</t>
  </si>
  <si>
    <t>Vytrhání obrub silničních ležatých</t>
  </si>
  <si>
    <t>m</t>
  </si>
  <si>
    <t>-29515200</t>
  </si>
  <si>
    <t>Vytrhání obrub  s vybouráním lože, s přemístěním hmot na skládku na vzdálenost do 3 m nebo s naložením na dopravní prostředek silničních ležatých</t>
  </si>
  <si>
    <t>9</t>
  </si>
  <si>
    <t>121151114</t>
  </si>
  <si>
    <t>Sejmutí ornice plochy do 500 m2 tl vrstvy přes 200 do 250 mm strojně</t>
  </si>
  <si>
    <t>597718339</t>
  </si>
  <si>
    <t>Sejmutí ornice strojně při souvislé ploše přes 100 do 500 m2, tl. vrstvy přes 200 do 250 mm</t>
  </si>
  <si>
    <t>122151105</t>
  </si>
  <si>
    <t>Odkopávky a prokopávky nezapažené v hornině třídy těžitelnosti I skupiny 1 a 2 objem do 1000 m3 strojně</t>
  </si>
  <si>
    <t>m3</t>
  </si>
  <si>
    <t>1322589993</t>
  </si>
  <si>
    <t>Odkopávky a prokopávky nezapažené strojně v hornině třídy těžitelnosti I skupiny 1 a 2 přes 500 do 1 000 m3</t>
  </si>
  <si>
    <t>413,37+208,62</t>
  </si>
  <si>
    <t>11</t>
  </si>
  <si>
    <t>162751117</t>
  </si>
  <si>
    <t>Vodorovné přemístění přes 9 000 do 10000 m výkopku/sypaniny z horniny třídy těžitelnosti I skupiny 1 až 3</t>
  </si>
  <si>
    <t>-1604595570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</si>
  <si>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</si>
  <si>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</t>
  </si>
  <si>
    <t>162751119</t>
  </si>
  <si>
    <t>Příplatek k vodorovnému přemístění výkopku/sypaniny z horniny třídy těžitelnosti I skupiny 1 až 3 ZKD 1000 m přes 10000 m</t>
  </si>
  <si>
    <t>2093578735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</si>
  <si>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</si>
  <si>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621,99*3 'Přepočtené koeficientem množství</t>
  </si>
  <si>
    <t>13</t>
  </si>
  <si>
    <t>171201221</t>
  </si>
  <si>
    <t>Poplatek za uložení na skládce (skládkovné) zeminy a kamení kód odpadu 17 05 04</t>
  </si>
  <si>
    <t>t</t>
  </si>
  <si>
    <t>609774862</t>
  </si>
  <si>
    <t>Poplatek za uložení stavebního odpadu na skládce (skládkovné) zeminy a kamení zatříděného do Katalogu odpadů pod kódem 17 05 04</t>
  </si>
  <si>
    <t>výkop*1,8</t>
  </si>
  <si>
    <t>14</t>
  </si>
  <si>
    <t>171251201</t>
  </si>
  <si>
    <t>Uložení sypaniny na skládky nebo meziskládky</t>
  </si>
  <si>
    <t>1286185323</t>
  </si>
  <si>
    <t>Uložení sypaniny na skládky nebo meziskládky bez hutnění s upravením uložené sypaniny do předepsaného tvaru</t>
  </si>
  <si>
    <t>181951112</t>
  </si>
  <si>
    <t>Úprava pláně v hornině třídy těžitelnosti I skupiny 1 až 3 se zhutněním strojně</t>
  </si>
  <si>
    <t>-296873338</t>
  </si>
  <si>
    <t>Úprava pláně vyrovnáním výškových rozdílů strojně v hornině třídy těžitelnosti I, skupiny 1 až 3 se zhutněním</t>
  </si>
  <si>
    <t>536,8+347,2</t>
  </si>
  <si>
    <t>16</t>
  </si>
  <si>
    <t>R001</t>
  </si>
  <si>
    <t>Odstranění stávajícího přístřešku pro posezení</t>
  </si>
  <si>
    <t>sooubor</t>
  </si>
  <si>
    <t>964058578</t>
  </si>
  <si>
    <t>v položce je zahrnuta demontáž stávajícho přístřešku pro posezení včetně vybourání všech ukotvení a komponentů</t>
  </si>
  <si>
    <t>v položce je zahrnut i odvoz všech vybouraných částí na skládku včetně naložení na dopravní prostředek</t>
  </si>
  <si>
    <t>v položce je zahrnut i poplatek za skládkovné všech vybouraných hmot včetně složení na skládce</t>
  </si>
  <si>
    <t>Komunikace pozemní</t>
  </si>
  <si>
    <t>17</t>
  </si>
  <si>
    <t>564831111</t>
  </si>
  <si>
    <t>Podklad ze štěrkodrtě ŠD tl 100 mm</t>
  </si>
  <si>
    <t>-1764460596</t>
  </si>
  <si>
    <t>Podklad ze štěrkodrti ŠD  s rozprostřením a zhutněním, po zhutnění tl. 100 mm</t>
  </si>
  <si>
    <t>18</t>
  </si>
  <si>
    <t>564851111</t>
  </si>
  <si>
    <t>Podklad ze štěrkodrtě ŠD tl 150 mm</t>
  </si>
  <si>
    <t>666227067</t>
  </si>
  <si>
    <t>Podklad ze štěrkodrti ŠD  s rozprostřením a zhutněním, po zhutnění tl. 150 mm</t>
  </si>
  <si>
    <t>348+537</t>
  </si>
  <si>
    <t>19</t>
  </si>
  <si>
    <t>564861111</t>
  </si>
  <si>
    <t>Podklad ze štěrkodrtě ŠD tl 200 mm</t>
  </si>
  <si>
    <t>739986482</t>
  </si>
  <si>
    <t>Podklad ze štěrkodrti ŠD  s rozprostřením a zhutněním, po zhutnění tl. 200 mm</t>
  </si>
  <si>
    <t>537</t>
  </si>
  <si>
    <t>20</t>
  </si>
  <si>
    <t>564871116</t>
  </si>
  <si>
    <t>Podklad ze štěrkodrtě ŠD tl. 300 mm</t>
  </si>
  <si>
    <t>1976559161</t>
  </si>
  <si>
    <t>Podklad ze štěrkodrti ŠD  s rozprostřením a zhutněním, po zhutnění tl. 300 mm</t>
  </si>
  <si>
    <t>537+348</t>
  </si>
  <si>
    <t>573231108</t>
  </si>
  <si>
    <t>Postřik živičný spojovací ze silniční emulze v množství 0,50 kg/m2</t>
  </si>
  <si>
    <t>1290321664</t>
  </si>
  <si>
    <t>Postřik spojovací PS bez posypu kamenivem ze silniční emulze, v množství 0,50 kg/m2</t>
  </si>
  <si>
    <t>22</t>
  </si>
  <si>
    <t>577134121</t>
  </si>
  <si>
    <t>Asfaltový beton vrstva obrusná ACO 11 (ABS) tř. I tl 40 mm š přes 3 m z nemodifikovaného asfaltu</t>
  </si>
  <si>
    <t>762712689</t>
  </si>
  <si>
    <t>Asfaltový beton vrstva obrusná ACO 11 (ABS)  s rozprostřením a se zhutněním z nemodifikovaného asfaltu v pruhu šířky přes 3 m tř. I, po zhutnění tl. 40 mm</t>
  </si>
  <si>
    <t>23</t>
  </si>
  <si>
    <t>596211113</t>
  </si>
  <si>
    <t>Kladení zámkové dlažby komunikací pro pěší tl 60 mm skupiny A pl přes 300 m2</t>
  </si>
  <si>
    <t>-2043266533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</si>
  <si>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</si>
  <si>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252+95,1+6,3</t>
  </si>
  <si>
    <t>24</t>
  </si>
  <si>
    <t>M</t>
  </si>
  <si>
    <t>59245021</t>
  </si>
  <si>
    <t>dlažba tvar čtverec betonová 200x200x60mm přírodní</t>
  </si>
  <si>
    <t>-1451844467</t>
  </si>
  <si>
    <t>252</t>
  </si>
  <si>
    <t>"ztratné 10%" 252*0,1</t>
  </si>
  <si>
    <t>25</t>
  </si>
  <si>
    <t>596211114</t>
  </si>
  <si>
    <t>Příplatek za kombinaci dvou barev u kladení betonových dlažeb komunikací pro pěší tl 60 mm skupiny A</t>
  </si>
  <si>
    <t>1861767578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</si>
  <si>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</si>
  <si>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6,3+95,1</t>
  </si>
  <si>
    <t>26</t>
  </si>
  <si>
    <t>59245263</t>
  </si>
  <si>
    <t>dlažba tvar čtverec betonová 200x200x60mm barevná</t>
  </si>
  <si>
    <t>429822493</t>
  </si>
  <si>
    <t>95,1</t>
  </si>
  <si>
    <t>"ztratné 10%" 95,1*0,1</t>
  </si>
  <si>
    <t>27</t>
  </si>
  <si>
    <t>59245006</t>
  </si>
  <si>
    <t>dlažba tvar obdélník betonová pro nevidomé 200x100x60mm barevná</t>
  </si>
  <si>
    <t>-1750925874</t>
  </si>
  <si>
    <t>6,3</t>
  </si>
  <si>
    <t>"ztratné 10%" 6,3*0,1</t>
  </si>
  <si>
    <t>28</t>
  </si>
  <si>
    <t>596212213</t>
  </si>
  <si>
    <t>Kladení zámkové dlažby pozemních komunikací tl 80 mm skupiny A pl přes 300 m2</t>
  </si>
  <si>
    <t>-954338157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</si>
  <si>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</si>
  <si>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529+8</t>
  </si>
  <si>
    <t>29</t>
  </si>
  <si>
    <t>59245030</t>
  </si>
  <si>
    <t>dlažba tvar čtverec betonová 200x200x80mm přírodní</t>
  </si>
  <si>
    <t>-1324271144</t>
  </si>
  <si>
    <t>529</t>
  </si>
  <si>
    <t>"ztratné 10%" 529*0,1</t>
  </si>
  <si>
    <t>30</t>
  </si>
  <si>
    <t>596212214</t>
  </si>
  <si>
    <t>Příplatek za kombinaci dvou barev u betonových dlažeb pozemních komunikací tl 80 mm skupiny A</t>
  </si>
  <si>
    <t>-794736653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</si>
  <si>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</si>
  <si>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31</t>
  </si>
  <si>
    <t>59245004</t>
  </si>
  <si>
    <t>dlažba tvar čtverec betonová 200x200x80mm barevná</t>
  </si>
  <si>
    <t>823537777</t>
  </si>
  <si>
    <t>"ztratné 10%" 8*0,1</t>
  </si>
  <si>
    <t>Úpravy povrchů, podlahy a osazování výplní</t>
  </si>
  <si>
    <t>32</t>
  </si>
  <si>
    <t>637121115</t>
  </si>
  <si>
    <t>Okapový chodník z kačírku tl 300 mm s udusáním</t>
  </si>
  <si>
    <t>-487597589</t>
  </si>
  <si>
    <t>Okapový chodník z kameniva  s udusáním a urovnáním povrchu z kačírku tl. 300 mm</t>
  </si>
  <si>
    <t>Ostatní konstrukce a práce, bourání</t>
  </si>
  <si>
    <t>33</t>
  </si>
  <si>
    <t>915231111</t>
  </si>
  <si>
    <t>Vodorovné dopravní značení přechody pro chodce, šipky, symboly bílý plast</t>
  </si>
  <si>
    <t>-1043780610</t>
  </si>
  <si>
    <t>Vodorovné dopravní značení stříkaným plastem  přechody pro chodce, šipky, symboly nápisy bílé základní</t>
  </si>
  <si>
    <t>značení vyhrazených parkovacích stání</t>
  </si>
  <si>
    <t>34</t>
  </si>
  <si>
    <t>916131213</t>
  </si>
  <si>
    <t>Osazení silničního obrubníku betonového stojatého s boční opěrou do lože z betonu prostého</t>
  </si>
  <si>
    <t>593469380</t>
  </si>
  <si>
    <t>Osazení silničního obrubníku betonového se zřízením lože, s vyplněním a zatřením spár cementovou maltou stojatého s boční opěrou z betonu prostého, do lože z betonu prostého</t>
  </si>
  <si>
    <t>303+86,5+29+6+6+1</t>
  </si>
  <si>
    <t>35</t>
  </si>
  <si>
    <t>59217031</t>
  </si>
  <si>
    <t>obrubník betonový silniční 1000x150x250mm</t>
  </si>
  <si>
    <t>341328395</t>
  </si>
  <si>
    <t>303</t>
  </si>
  <si>
    <t>"ztratné 10%" 303*0,1</t>
  </si>
  <si>
    <t>36</t>
  </si>
  <si>
    <t>59217028</t>
  </si>
  <si>
    <t>obrubník betonový silniční nájezdový 500x150x150mm</t>
  </si>
  <si>
    <t>-28681746</t>
  </si>
  <si>
    <t>86,5+29</t>
  </si>
  <si>
    <t>"ztratné 10%" 115,5*0,1</t>
  </si>
  <si>
    <t>37</t>
  </si>
  <si>
    <t>59217030</t>
  </si>
  <si>
    <t>obrubník betonový silniční přechodový 1000x150x150-250mm</t>
  </si>
  <si>
    <t>-255347153</t>
  </si>
  <si>
    <t>6+6</t>
  </si>
  <si>
    <t>38</t>
  </si>
  <si>
    <t>916231213</t>
  </si>
  <si>
    <t>Osazení chodníkového obrubníku betonového stojatého s boční opěrou do lože z betonu prostého</t>
  </si>
  <si>
    <t>237687297</t>
  </si>
  <si>
    <t>Osazení chodníkového obrubníku betonového se zřízením lože, s vyplněním a zatřením spár cementovou maltou stojatého s boční opěrou z betonu prostého, do lože z betonu prostého</t>
  </si>
  <si>
    <t>129,4+34,5+1</t>
  </si>
  <si>
    <t>39</t>
  </si>
  <si>
    <t>59217017</t>
  </si>
  <si>
    <t>obrubník betonový chodníkový 1000x100x250mm</t>
  </si>
  <si>
    <t>1215054399</t>
  </si>
  <si>
    <t>34,5+129,4</t>
  </si>
  <si>
    <t>"ztratné 10%" 163,9*0,1</t>
  </si>
  <si>
    <t>40</t>
  </si>
  <si>
    <t>919122112</t>
  </si>
  <si>
    <t>Těsnění spár zálivkou za tepla pro komůrky š 10 mm hl 25 mm s těsnicím profilem</t>
  </si>
  <si>
    <t>-1095512574</t>
  </si>
  <si>
    <t>Utěsnění dilatačních spár zálivkou za tepla  v cementobetonovém nebo živičném krytu včetně adhezního nátěru s těsnicím profilem pod zálivkou, pro komůrky šířky 10 mm, hloubky 25 mm</t>
  </si>
  <si>
    <t>41</t>
  </si>
  <si>
    <t>919726122</t>
  </si>
  <si>
    <t>Geotextilie pro ochranu, separaci a filtraci netkaná měrná hm přes 200 do 300 g/m2</t>
  </si>
  <si>
    <t>-358756097</t>
  </si>
  <si>
    <t>Geotextilie netkaná pro ochranu, separaci nebo filtraci měrná hmotnost přes 200 do 300 g/m2</t>
  </si>
  <si>
    <t>538+348</t>
  </si>
  <si>
    <t>42</t>
  </si>
  <si>
    <t>966006132</t>
  </si>
  <si>
    <t>Odstranění značek dopravních nebo orientačních se sloupky s betonovými patkami</t>
  </si>
  <si>
    <t>kus</t>
  </si>
  <si>
    <t>1488701400</t>
  </si>
  <si>
    <t>Odstranění dopravních nebo orientačních značek se sloupkem  s uložením hmot na vzdálenost do 20 m nebo s naložením na dopravní prostředek, se zásypem jam a jeho zhutněním s betonovou patkou</t>
  </si>
  <si>
    <t>odstranění označníku hotelu na betonových sloupkách</t>
  </si>
  <si>
    <t>43</t>
  </si>
  <si>
    <t>966006261</t>
  </si>
  <si>
    <t>Odstranění zpomalovacího plastového prahu</t>
  </si>
  <si>
    <t>1098169088</t>
  </si>
  <si>
    <t>Odstranění zpomalovacího prahu  s odklizením materiálu na vzdálenost do 20 m nebo s naložením na dopravní prostředek plastového</t>
  </si>
  <si>
    <t>3*6</t>
  </si>
  <si>
    <t>44</t>
  </si>
  <si>
    <t>966008213</t>
  </si>
  <si>
    <t>Bourání odvodňovacího žlabu z betonových příkopových tvárnic š přes 800 do 1 200 mm</t>
  </si>
  <si>
    <t>-743269750</t>
  </si>
  <si>
    <t>Bourání odvodňovacího žlabu s odklizením a uložením vybouraného materiálu na skládku na vzdálenost do 10 m nebo s naložením na dopravní prostředek z betonových příkopových tvárnic nebo desek šířky přes 800 do 1 200 mm</t>
  </si>
  <si>
    <t>45</t>
  </si>
  <si>
    <t>R002</t>
  </si>
  <si>
    <t>Zajištění výluhů pro asfaltové vrstvy</t>
  </si>
  <si>
    <t>soubor</t>
  </si>
  <si>
    <t>177231064</t>
  </si>
  <si>
    <t>997</t>
  </si>
  <si>
    <t>Přesun sutě</t>
  </si>
  <si>
    <t>46</t>
  </si>
  <si>
    <t>997013631</t>
  </si>
  <si>
    <t>Poplatek za uložení na skládce (skládkovné) stavebního odpadu směsného kód odpadu 17 09 04</t>
  </si>
  <si>
    <t>867899245</t>
  </si>
  <si>
    <t>Poplatek za uložení stavebního odpadu na skládce (skládkovné) směsného stavebního a demoličního zatříděného do Katalogu odpadů pod kódem 17 09 04</t>
  </si>
  <si>
    <t>2,586</t>
  </si>
  <si>
    <t>47</t>
  </si>
  <si>
    <t>997221551</t>
  </si>
  <si>
    <t>Vodorovná doprava suti ze sypkých materiálů do 1 km</t>
  </si>
  <si>
    <t>-1247765378</t>
  </si>
  <si>
    <t>Vodorovná doprava suti  bez naložení, ale se složením a s hrubým urovnáním ze sypkých materiálů, na vzdálenost do 1 km</t>
  </si>
  <si>
    <t>48</t>
  </si>
  <si>
    <t>997221559</t>
  </si>
  <si>
    <t>Příplatek ZKD 1 km u vodorovné dopravy suti ze sypkých materiálů</t>
  </si>
  <si>
    <t>151881890</t>
  </si>
  <si>
    <t>Vodorovná doprava suti  bez naložení, ale se složením a s hrubým urovnáním Příplatek k ceně za každý další i započatý 1 km přes 1 km</t>
  </si>
  <si>
    <t>602,96*13 'Přepočtené koeficientem množství</t>
  </si>
  <si>
    <t>49</t>
  </si>
  <si>
    <t>997221615</t>
  </si>
  <si>
    <t>Poplatek za uložení na skládce (skládkovné) stavebního odpadu betonového kód odpadu 17 01 01</t>
  </si>
  <si>
    <t>448756839</t>
  </si>
  <si>
    <t>Poplatek za uložení stavebního odpadu na skládce (skládkovné) z prostého betonu zatříděného do Katalogu odpadů pod kódem 17 01 01</t>
  </si>
  <si>
    <t>144,527</t>
  </si>
  <si>
    <t>50</t>
  </si>
  <si>
    <t>997221645</t>
  </si>
  <si>
    <t>Poplatek za uložení na skládce (skládkovné) odpadu asfaltového bez dehtu kód odpadu 17 03 02</t>
  </si>
  <si>
    <t>1019582741</t>
  </si>
  <si>
    <t>Poplatek za uložení stavebního odpadu na skládce (skládkovné) asfaltového bez obsahu dehtu zatříděného do Katalogu odpadů pod kódem 17 03 02</t>
  </si>
  <si>
    <t>297,04</t>
  </si>
  <si>
    <t>51</t>
  </si>
  <si>
    <t>997221655</t>
  </si>
  <si>
    <t>16217308</t>
  </si>
  <si>
    <t>180,96</t>
  </si>
  <si>
    <t>998</t>
  </si>
  <si>
    <t>Přesun hmot</t>
  </si>
  <si>
    <t>52</t>
  </si>
  <si>
    <t>998223011</t>
  </si>
  <si>
    <t>Přesun hmot pro pozemní komunikace s krytem dlážděným</t>
  </si>
  <si>
    <t>-1951050765</t>
  </si>
  <si>
    <t>Přesun hmot pro pozemní komunikace s krytem dlážděným  dopravní vzdálenost do 200 m jakékoliv délky objektu</t>
  </si>
  <si>
    <t>KRYCÍ LIST SOUPISU PRACÍ</t>
  </si>
  <si>
    <t>REKAPITULACE ČLENĚNÍ SOUPISU PRACÍ</t>
  </si>
  <si>
    <t>SOUPIS PRACÍ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</si>
</sst>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2" borderId="16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1" fillId="0" borderId="12" xfId="0" applyNumberFormat="1" applyFont="1" applyBorder="1" applyAlignment="1" applyProtection="1"/>
    <xf numFmtId="166" fontId="21" fillId="0" borderId="13" xfId="0" applyNumberFormat="1" applyFont="1" applyBorder="1" applyAlignment="1" applyProtection="1"/>
    <xf numFmtId="4" fontId="2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0" borderId="22" xfId="0" applyNumberFormat="1" applyFont="1" applyBorder="1" applyAlignment="1" applyProtection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5" fillId="0" borderId="14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96"/>
  <sheetViews>
    <sheetView showGridLines="0" tabSelected="1" view="pageBreakPreview" zoomScale="60" zoomScaleNormal="85" workbookViewId="0">
      <selection activeCell="Y43" sqref="Y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1" spans="1:56">
      <c r="A1" s="13"/>
    </row>
    <row r="2" spans="1:5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1" t="s">
        <v>45</v>
      </c>
      <c r="AZ2" s="37" t="s">
        <v>47</v>
      </c>
      <c r="BA2" s="37" t="s">
        <v>47</v>
      </c>
      <c r="BB2" s="37" t="s">
        <v>0</v>
      </c>
      <c r="BC2" s="37" t="s">
        <v>48</v>
      </c>
      <c r="BD2" s="37" t="s">
        <v>46</v>
      </c>
    </row>
    <row r="3" spans="1:56" ht="6.9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12"/>
      <c r="AT3" s="11" t="s">
        <v>46</v>
      </c>
    </row>
    <row r="4" spans="1:56" ht="24.95" customHeight="1">
      <c r="B4" s="12"/>
      <c r="D4" s="40" t="s">
        <v>384</v>
      </c>
      <c r="L4" s="12"/>
      <c r="M4" s="41" t="s">
        <v>4</v>
      </c>
      <c r="AT4" s="11" t="s">
        <v>1</v>
      </c>
    </row>
    <row r="5" spans="1:56" ht="6.95" customHeight="1">
      <c r="B5" s="12"/>
      <c r="L5" s="12"/>
    </row>
    <row r="6" spans="1:56" ht="12" customHeight="1">
      <c r="B6" s="12"/>
      <c r="D6" s="42" t="s">
        <v>5</v>
      </c>
      <c r="L6" s="12"/>
    </row>
    <row r="7" spans="1:56" ht="16.5" customHeight="1">
      <c r="B7" s="12"/>
      <c r="E7" s="178" t="s">
        <v>6</v>
      </c>
      <c r="F7" s="179"/>
      <c r="G7" s="179"/>
      <c r="H7" s="179"/>
      <c r="L7" s="12"/>
    </row>
    <row r="8" spans="1:56" s="2" customFormat="1" ht="12" customHeight="1">
      <c r="A8" s="18"/>
      <c r="B8" s="21"/>
      <c r="C8" s="18"/>
      <c r="D8" s="42" t="s">
        <v>49</v>
      </c>
      <c r="E8" s="18"/>
      <c r="F8" s="18"/>
      <c r="G8" s="18"/>
      <c r="H8" s="18"/>
      <c r="I8" s="18"/>
      <c r="J8" s="18"/>
      <c r="K8" s="18"/>
      <c r="L8" s="22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56" s="2" customFormat="1" ht="16.5" customHeight="1">
      <c r="A9" s="18"/>
      <c r="B9" s="21"/>
      <c r="C9" s="18"/>
      <c r="D9" s="18"/>
      <c r="E9" s="180" t="s">
        <v>50</v>
      </c>
      <c r="F9" s="181"/>
      <c r="G9" s="181"/>
      <c r="H9" s="181"/>
      <c r="I9" s="18"/>
      <c r="J9" s="18"/>
      <c r="K9" s="18"/>
      <c r="L9" s="22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56" s="2" customFormat="1">
      <c r="A10" s="18"/>
      <c r="B10" s="21"/>
      <c r="C10" s="18"/>
      <c r="D10" s="18"/>
      <c r="E10" s="18"/>
      <c r="F10" s="18"/>
      <c r="G10" s="18"/>
      <c r="H10" s="18"/>
      <c r="I10" s="18"/>
      <c r="J10" s="18"/>
      <c r="K10" s="18"/>
      <c r="L10" s="2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56" s="2" customFormat="1" ht="12" customHeight="1">
      <c r="A11" s="18"/>
      <c r="B11" s="21"/>
      <c r="C11" s="18"/>
      <c r="D11" s="42" t="s">
        <v>7</v>
      </c>
      <c r="E11" s="18"/>
      <c r="F11" s="43" t="s">
        <v>0</v>
      </c>
      <c r="G11" s="18"/>
      <c r="H11" s="18"/>
      <c r="I11" s="42" t="s">
        <v>8</v>
      </c>
      <c r="J11" s="43" t="s">
        <v>0</v>
      </c>
      <c r="K11" s="18"/>
      <c r="L11" s="22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56" s="2" customFormat="1" ht="12" customHeight="1">
      <c r="A12" s="18"/>
      <c r="B12" s="21"/>
      <c r="C12" s="18"/>
      <c r="D12" s="42" t="s">
        <v>9</v>
      </c>
      <c r="E12" s="18"/>
      <c r="F12" s="43" t="s">
        <v>10</v>
      </c>
      <c r="G12" s="18"/>
      <c r="H12" s="18"/>
      <c r="I12" s="42" t="s">
        <v>11</v>
      </c>
      <c r="J12" s="44">
        <f ca="1">TODAY()</f>
        <v>44453</v>
      </c>
      <c r="K12" s="18"/>
      <c r="L12" s="22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56" s="2" customFormat="1" ht="10.9" customHeight="1">
      <c r="A13" s="18"/>
      <c r="B13" s="21"/>
      <c r="C13" s="18"/>
      <c r="D13" s="18"/>
      <c r="E13" s="18"/>
      <c r="F13" s="18"/>
      <c r="G13" s="18"/>
      <c r="H13" s="18"/>
      <c r="I13" s="18"/>
      <c r="J13" s="18"/>
      <c r="K13" s="18"/>
      <c r="L13" s="22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56" s="2" customFormat="1" ht="12" customHeight="1">
      <c r="A14" s="18"/>
      <c r="B14" s="21"/>
      <c r="C14" s="18"/>
      <c r="D14" s="42" t="s">
        <v>12</v>
      </c>
      <c r="E14" s="18"/>
      <c r="F14" s="18"/>
      <c r="G14" s="18"/>
      <c r="H14" s="18"/>
      <c r="I14" s="42" t="s">
        <v>13</v>
      </c>
      <c r="J14" s="43"/>
      <c r="K14" s="18"/>
      <c r="L14" s="22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56" s="2" customFormat="1" ht="18" customHeight="1">
      <c r="A15" s="18"/>
      <c r="B15" s="21"/>
      <c r="C15" s="18"/>
      <c r="D15" s="18"/>
      <c r="E15" s="43"/>
      <c r="F15" s="18"/>
      <c r="G15" s="18"/>
      <c r="H15" s="18"/>
      <c r="I15" s="42" t="s">
        <v>14</v>
      </c>
      <c r="J15" s="43"/>
      <c r="K15" s="18"/>
      <c r="L15" s="22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6" s="2" customFormat="1" ht="6.95" customHeight="1">
      <c r="A16" s="18"/>
      <c r="B16" s="21"/>
      <c r="C16" s="18"/>
      <c r="D16" s="18"/>
      <c r="E16" s="18"/>
      <c r="F16" s="18"/>
      <c r="G16" s="18"/>
      <c r="H16" s="18"/>
      <c r="I16" s="18"/>
      <c r="J16" s="18"/>
      <c r="K16" s="18"/>
      <c r="L16" s="22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" customFormat="1" ht="12.75">
      <c r="A17" s="18"/>
      <c r="B17" s="21"/>
      <c r="C17" s="18"/>
      <c r="D17" s="42" t="s">
        <v>15</v>
      </c>
      <c r="E17" s="18"/>
      <c r="F17" s="18"/>
      <c r="G17" s="18"/>
      <c r="H17" s="18"/>
      <c r="I17" s="42" t="s">
        <v>13</v>
      </c>
      <c r="J17" s="43"/>
      <c r="K17" s="18"/>
      <c r="L17" s="22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" customFormat="1" ht="12.75">
      <c r="A18" s="18"/>
      <c r="B18" s="21"/>
      <c r="C18" s="18"/>
      <c r="D18" s="18"/>
      <c r="E18" s="182"/>
      <c r="F18" s="182"/>
      <c r="G18" s="182"/>
      <c r="H18" s="182"/>
      <c r="I18" s="42" t="s">
        <v>14</v>
      </c>
      <c r="J18" s="43"/>
      <c r="K18" s="18"/>
      <c r="L18" s="22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" customFormat="1">
      <c r="A19" s="18"/>
      <c r="B19" s="21"/>
      <c r="C19" s="18"/>
      <c r="D19" s="18"/>
      <c r="E19" s="18"/>
      <c r="F19" s="18"/>
      <c r="G19" s="18"/>
      <c r="H19" s="18"/>
      <c r="I19" s="18"/>
      <c r="J19" s="18"/>
      <c r="K19" s="18"/>
      <c r="L19" s="22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" customFormat="1" ht="12.75">
      <c r="A20" s="18"/>
      <c r="B20" s="21"/>
      <c r="C20" s="18"/>
      <c r="D20" s="42" t="s">
        <v>16</v>
      </c>
      <c r="E20" s="18"/>
      <c r="F20" s="18"/>
      <c r="G20" s="18"/>
      <c r="H20" s="18"/>
      <c r="I20" s="42" t="s">
        <v>13</v>
      </c>
      <c r="J20" s="43"/>
      <c r="K20" s="18"/>
      <c r="L20" s="2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ht="12.75">
      <c r="A21" s="18"/>
      <c r="B21" s="21"/>
      <c r="C21" s="18"/>
      <c r="D21" s="18"/>
      <c r="E21" s="43"/>
      <c r="F21" s="18"/>
      <c r="G21" s="18"/>
      <c r="H21" s="18"/>
      <c r="I21" s="42" t="s">
        <v>14</v>
      </c>
      <c r="J21" s="43"/>
      <c r="K21" s="18"/>
      <c r="L21" s="2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>
      <c r="A22" s="18"/>
      <c r="B22" s="21"/>
      <c r="C22" s="18"/>
      <c r="D22" s="18"/>
      <c r="E22" s="18"/>
      <c r="F22" s="18"/>
      <c r="G22" s="18"/>
      <c r="H22" s="18"/>
      <c r="I22" s="18"/>
      <c r="J22" s="18"/>
      <c r="K22" s="18"/>
      <c r="L22" s="2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" customFormat="1" ht="12.75">
      <c r="A23" s="18"/>
      <c r="B23" s="21"/>
      <c r="C23" s="18"/>
      <c r="D23" s="42" t="s">
        <v>18</v>
      </c>
      <c r="E23" s="18"/>
      <c r="F23" s="18"/>
      <c r="G23" s="18"/>
      <c r="H23" s="18"/>
      <c r="I23" s="42" t="s">
        <v>13</v>
      </c>
      <c r="J23" s="43"/>
      <c r="K23" s="18"/>
      <c r="L23" s="2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" customFormat="1" ht="12.75">
      <c r="A24" s="18"/>
      <c r="B24" s="21"/>
      <c r="C24" s="18"/>
      <c r="D24" s="18"/>
      <c r="E24" s="43"/>
      <c r="F24" s="18"/>
      <c r="G24" s="18"/>
      <c r="H24" s="18"/>
      <c r="I24" s="42" t="s">
        <v>14</v>
      </c>
      <c r="J24" s="43"/>
      <c r="K24" s="18"/>
      <c r="L24" s="2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" customFormat="1">
      <c r="A25" s="18"/>
      <c r="B25" s="21"/>
      <c r="C25" s="18"/>
      <c r="D25" s="18"/>
      <c r="E25" s="18"/>
      <c r="F25" s="18"/>
      <c r="G25" s="18"/>
      <c r="H25" s="18"/>
      <c r="I25" s="18"/>
      <c r="J25" s="18"/>
      <c r="K25" s="18"/>
      <c r="L25" s="2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" customFormat="1" ht="12.75">
      <c r="A26" s="18"/>
      <c r="B26" s="21"/>
      <c r="C26" s="18"/>
      <c r="D26" s="42" t="s">
        <v>19</v>
      </c>
      <c r="E26" s="18"/>
      <c r="F26" s="18"/>
      <c r="G26" s="18"/>
      <c r="H26" s="18"/>
      <c r="I26" s="18"/>
      <c r="J26" s="18"/>
      <c r="K26" s="18"/>
      <c r="L26" s="2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" customFormat="1" ht="12.75">
      <c r="A27" s="45"/>
      <c r="B27" s="46"/>
      <c r="C27" s="45"/>
      <c r="D27" s="45"/>
      <c r="E27" s="183" t="s">
        <v>0</v>
      </c>
      <c r="F27" s="183"/>
      <c r="G27" s="183"/>
      <c r="H27" s="183"/>
      <c r="I27" s="45"/>
      <c r="J27" s="45"/>
      <c r="K27" s="45"/>
      <c r="L27" s="47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>
      <c r="A28" s="18"/>
      <c r="B28" s="21"/>
      <c r="C28" s="18"/>
      <c r="D28" s="18"/>
      <c r="E28" s="18"/>
      <c r="F28" s="18"/>
      <c r="G28" s="18"/>
      <c r="H28" s="18"/>
      <c r="I28" s="18"/>
      <c r="J28" s="18"/>
      <c r="K28" s="18"/>
      <c r="L28" s="22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" customFormat="1">
      <c r="A29" s="18"/>
      <c r="B29" s="21"/>
      <c r="C29" s="18"/>
      <c r="D29" s="48"/>
      <c r="E29" s="48"/>
      <c r="F29" s="48"/>
      <c r="G29" s="48"/>
      <c r="H29" s="48"/>
      <c r="I29" s="48"/>
      <c r="J29" s="48"/>
      <c r="K29" s="48"/>
      <c r="L29" s="22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" customFormat="1" ht="15.75">
      <c r="A30" s="18"/>
      <c r="B30" s="21"/>
      <c r="C30" s="18"/>
      <c r="D30" s="49" t="s">
        <v>20</v>
      </c>
      <c r="E30" s="18"/>
      <c r="F30" s="18"/>
      <c r="G30" s="18"/>
      <c r="H30" s="18"/>
      <c r="I30" s="18"/>
      <c r="J30" s="50">
        <f>ROUND(J123, 2)</f>
        <v>0</v>
      </c>
      <c r="K30" s="18"/>
      <c r="L30" s="22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" customFormat="1">
      <c r="A31" s="18"/>
      <c r="B31" s="21"/>
      <c r="C31" s="18"/>
      <c r="D31" s="48"/>
      <c r="E31" s="48"/>
      <c r="F31" s="48"/>
      <c r="G31" s="48"/>
      <c r="H31" s="48"/>
      <c r="I31" s="48"/>
      <c r="J31" s="48"/>
      <c r="K31" s="48"/>
      <c r="L31" s="22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" customFormat="1" ht="12.75">
      <c r="A32" s="18"/>
      <c r="B32" s="21"/>
      <c r="C32" s="18"/>
      <c r="D32" s="18"/>
      <c r="E32" s="18"/>
      <c r="F32" s="51" t="s">
        <v>22</v>
      </c>
      <c r="G32" s="18"/>
      <c r="H32" s="18"/>
      <c r="I32" s="51" t="s">
        <v>21</v>
      </c>
      <c r="J32" s="51" t="s">
        <v>23</v>
      </c>
      <c r="K32" s="18"/>
      <c r="L32" s="22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" customFormat="1" ht="12.75">
      <c r="A33" s="18"/>
      <c r="B33" s="21"/>
      <c r="C33" s="18"/>
      <c r="D33" s="52" t="s">
        <v>24</v>
      </c>
      <c r="E33" s="42" t="s">
        <v>25</v>
      </c>
      <c r="F33" s="53">
        <f>ROUND((SUM(BE123:BE295)),  2)</f>
        <v>0</v>
      </c>
      <c r="G33" s="18"/>
      <c r="H33" s="18"/>
      <c r="I33" s="54">
        <v>0.21</v>
      </c>
      <c r="J33" s="53">
        <f>ROUND(((SUM(BE123:BE295))*I33),  2)</f>
        <v>0</v>
      </c>
      <c r="K33" s="18"/>
      <c r="L33" s="22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" customFormat="1" ht="12.75">
      <c r="A34" s="18"/>
      <c r="B34" s="21"/>
      <c r="C34" s="18"/>
      <c r="D34" s="18"/>
      <c r="E34" s="42" t="s">
        <v>26</v>
      </c>
      <c r="F34" s="53">
        <f>ROUND((SUM(BF123:BF295)),  2)</f>
        <v>0</v>
      </c>
      <c r="G34" s="18"/>
      <c r="H34" s="18"/>
      <c r="I34" s="54">
        <v>0.15</v>
      </c>
      <c r="J34" s="53">
        <f>ROUND(((SUM(BF123:BF295))*I34),  2)</f>
        <v>0</v>
      </c>
      <c r="K34" s="18"/>
      <c r="L34" s="22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" customFormat="1" ht="12.75">
      <c r="A35" s="18"/>
      <c r="B35" s="21"/>
      <c r="C35" s="18"/>
      <c r="D35" s="18"/>
      <c r="E35" s="42" t="s">
        <v>27</v>
      </c>
      <c r="F35" s="53">
        <f>ROUND((SUM(BG123:BG295)),  2)</f>
        <v>0</v>
      </c>
      <c r="G35" s="18"/>
      <c r="H35" s="18"/>
      <c r="I35" s="54">
        <v>0.21</v>
      </c>
      <c r="J35" s="53">
        <f>0</f>
        <v>0</v>
      </c>
      <c r="K35" s="18"/>
      <c r="L35" s="22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" customFormat="1" ht="12.75">
      <c r="A36" s="18"/>
      <c r="B36" s="21"/>
      <c r="C36" s="18"/>
      <c r="D36" s="18"/>
      <c r="E36" s="42" t="s">
        <v>28</v>
      </c>
      <c r="F36" s="53">
        <f>ROUND((SUM(BH123:BH295)),  2)</f>
        <v>0</v>
      </c>
      <c r="G36" s="18"/>
      <c r="H36" s="18"/>
      <c r="I36" s="54">
        <v>0.15</v>
      </c>
      <c r="J36" s="53">
        <f>0</f>
        <v>0</v>
      </c>
      <c r="K36" s="18"/>
      <c r="L36" s="22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" customFormat="1" ht="12.75">
      <c r="A37" s="18"/>
      <c r="B37" s="21"/>
      <c r="C37" s="18"/>
      <c r="D37" s="18"/>
      <c r="E37" s="42" t="s">
        <v>29</v>
      </c>
      <c r="F37" s="53">
        <f>ROUND((SUM(BI123:BI295)),  2)</f>
        <v>0</v>
      </c>
      <c r="G37" s="18"/>
      <c r="H37" s="18"/>
      <c r="I37" s="54">
        <v>0</v>
      </c>
      <c r="J37" s="53">
        <f>0</f>
        <v>0</v>
      </c>
      <c r="K37" s="18"/>
      <c r="L37" s="22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" customFormat="1">
      <c r="A38" s="18"/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22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" customFormat="1" ht="15.75">
      <c r="A39" s="18"/>
      <c r="B39" s="21"/>
      <c r="C39" s="55"/>
      <c r="D39" s="56" t="s">
        <v>30</v>
      </c>
      <c r="E39" s="57"/>
      <c r="F39" s="57"/>
      <c r="G39" s="58" t="s">
        <v>31</v>
      </c>
      <c r="H39" s="59" t="s">
        <v>32</v>
      </c>
      <c r="I39" s="57"/>
      <c r="J39" s="60">
        <f>SUM(J30:J37)</f>
        <v>0</v>
      </c>
      <c r="K39" s="61"/>
      <c r="L39" s="2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" customFormat="1">
      <c r="A40" s="18"/>
      <c r="B40" s="21"/>
      <c r="C40" s="18"/>
      <c r="D40" s="18"/>
      <c r="E40" s="18"/>
      <c r="F40" s="18"/>
      <c r="G40" s="18"/>
      <c r="H40" s="18"/>
      <c r="I40" s="18"/>
      <c r="J40" s="18"/>
      <c r="K40" s="18"/>
      <c r="L40" s="2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>
      <c r="B41" s="12"/>
      <c r="L41" s="12"/>
    </row>
    <row r="42" spans="1:31">
      <c r="B42" s="12"/>
      <c r="L42" s="12"/>
    </row>
    <row r="43" spans="1:31">
      <c r="B43" s="12"/>
      <c r="L43" s="12"/>
    </row>
    <row r="44" spans="1:31">
      <c r="B44" s="12"/>
      <c r="L44" s="12"/>
    </row>
    <row r="45" spans="1:31">
      <c r="B45" s="12"/>
      <c r="L45" s="12"/>
    </row>
    <row r="46" spans="1:31">
      <c r="B46" s="12"/>
      <c r="L46" s="12"/>
    </row>
    <row r="47" spans="1:31">
      <c r="B47" s="12"/>
      <c r="L47" s="12"/>
    </row>
    <row r="48" spans="1:31">
      <c r="B48" s="12"/>
      <c r="L48" s="12"/>
    </row>
    <row r="49" spans="1:31" ht="14.45" customHeight="1">
      <c r="B49" s="12"/>
      <c r="L49" s="12"/>
    </row>
    <row r="50" spans="1:31" s="2" customFormat="1" ht="14.45" customHeight="1">
      <c r="B50" s="22"/>
      <c r="D50" s="62" t="s">
        <v>33</v>
      </c>
      <c r="E50" s="63"/>
      <c r="F50" s="63"/>
      <c r="G50" s="62" t="s">
        <v>34</v>
      </c>
      <c r="H50" s="63"/>
      <c r="I50" s="63"/>
      <c r="J50" s="63"/>
      <c r="K50" s="63"/>
      <c r="L50" s="22"/>
    </row>
    <row r="51" spans="1:31">
      <c r="B51" s="12"/>
      <c r="L51" s="12"/>
    </row>
    <row r="52" spans="1:31">
      <c r="B52" s="12"/>
      <c r="L52" s="12"/>
    </row>
    <row r="53" spans="1:31">
      <c r="B53" s="12"/>
      <c r="L53" s="12"/>
    </row>
    <row r="54" spans="1:31">
      <c r="B54" s="12"/>
      <c r="L54" s="12"/>
    </row>
    <row r="55" spans="1:31">
      <c r="B55" s="12"/>
      <c r="L55" s="12"/>
    </row>
    <row r="56" spans="1:31">
      <c r="B56" s="12"/>
      <c r="L56" s="12"/>
    </row>
    <row r="57" spans="1:31">
      <c r="B57" s="12"/>
      <c r="L57" s="12"/>
    </row>
    <row r="58" spans="1:31">
      <c r="B58" s="12"/>
      <c r="L58" s="12"/>
    </row>
    <row r="59" spans="1:31">
      <c r="B59" s="12"/>
      <c r="L59" s="12"/>
    </row>
    <row r="60" spans="1:31">
      <c r="B60" s="12"/>
      <c r="L60" s="12"/>
    </row>
    <row r="61" spans="1:31" s="2" customFormat="1" ht="12.75">
      <c r="A61" s="18"/>
      <c r="B61" s="21"/>
      <c r="C61" s="18"/>
      <c r="D61" s="64" t="s">
        <v>35</v>
      </c>
      <c r="E61" s="65"/>
      <c r="F61" s="66" t="s">
        <v>36</v>
      </c>
      <c r="G61" s="64" t="s">
        <v>35</v>
      </c>
      <c r="H61" s="65"/>
      <c r="I61" s="65"/>
      <c r="J61" s="67" t="s">
        <v>36</v>
      </c>
      <c r="K61" s="65"/>
      <c r="L61" s="2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12"/>
      <c r="L62" s="12"/>
    </row>
    <row r="63" spans="1:31">
      <c r="B63" s="12"/>
      <c r="L63" s="12"/>
    </row>
    <row r="64" spans="1:31">
      <c r="B64" s="12"/>
      <c r="L64" s="12"/>
    </row>
    <row r="65" spans="1:31" s="2" customFormat="1" ht="12.75">
      <c r="A65" s="18"/>
      <c r="B65" s="21"/>
      <c r="C65" s="18"/>
      <c r="D65" s="62" t="s">
        <v>37</v>
      </c>
      <c r="E65" s="68"/>
      <c r="F65" s="68"/>
      <c r="G65" s="62" t="s">
        <v>38</v>
      </c>
      <c r="H65" s="68"/>
      <c r="I65" s="68"/>
      <c r="J65" s="68"/>
      <c r="K65" s="68"/>
      <c r="L65" s="2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12"/>
      <c r="L66" s="12"/>
    </row>
    <row r="67" spans="1:31">
      <c r="B67" s="12"/>
      <c r="L67" s="12"/>
    </row>
    <row r="68" spans="1:31">
      <c r="B68" s="12"/>
      <c r="L68" s="12"/>
    </row>
    <row r="69" spans="1:31">
      <c r="B69" s="12"/>
      <c r="L69" s="12"/>
    </row>
    <row r="70" spans="1:31">
      <c r="B70" s="12"/>
      <c r="L70" s="12"/>
    </row>
    <row r="71" spans="1:31">
      <c r="B71" s="12"/>
      <c r="L71" s="12"/>
    </row>
    <row r="72" spans="1:31">
      <c r="B72" s="12"/>
      <c r="L72" s="12"/>
    </row>
    <row r="73" spans="1:31">
      <c r="B73" s="12"/>
      <c r="L73" s="12"/>
    </row>
    <row r="74" spans="1:31">
      <c r="B74" s="12"/>
      <c r="L74" s="12"/>
    </row>
    <row r="75" spans="1:31">
      <c r="B75" s="12"/>
      <c r="L75" s="12"/>
    </row>
    <row r="76" spans="1:31" s="2" customFormat="1" ht="12.75">
      <c r="A76" s="18"/>
      <c r="B76" s="21"/>
      <c r="C76" s="18"/>
      <c r="D76" s="64" t="s">
        <v>35</v>
      </c>
      <c r="E76" s="65"/>
      <c r="F76" s="66" t="s">
        <v>36</v>
      </c>
      <c r="G76" s="64" t="s">
        <v>35</v>
      </c>
      <c r="H76" s="65"/>
      <c r="I76" s="65"/>
      <c r="J76" s="67" t="s">
        <v>36</v>
      </c>
      <c r="K76" s="65"/>
      <c r="L76" s="2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" customFormat="1" ht="14.45" customHeight="1">
      <c r="A77" s="18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2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" customFormat="1">
      <c r="A81" s="18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2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" customFormat="1" ht="18">
      <c r="A82" s="18"/>
      <c r="B82" s="19"/>
      <c r="C82" s="14" t="s">
        <v>385</v>
      </c>
      <c r="D82" s="20"/>
      <c r="E82" s="20"/>
      <c r="F82" s="20"/>
      <c r="G82" s="20"/>
      <c r="H82" s="20"/>
      <c r="I82" s="20"/>
      <c r="J82" s="20"/>
      <c r="K82" s="20"/>
      <c r="L82" s="2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" customForma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" customFormat="1" ht="12.75">
      <c r="A84" s="18"/>
      <c r="B84" s="19"/>
      <c r="C84" s="16" t="s">
        <v>5</v>
      </c>
      <c r="D84" s="20"/>
      <c r="E84" s="20"/>
      <c r="F84" s="20"/>
      <c r="G84" s="20"/>
      <c r="H84" s="20"/>
      <c r="I84" s="20"/>
      <c r="J84" s="20"/>
      <c r="K84" s="20"/>
      <c r="L84" s="2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" customFormat="1" ht="12.75">
      <c r="A85" s="18"/>
      <c r="B85" s="19"/>
      <c r="C85" s="20"/>
      <c r="D85" s="20"/>
      <c r="E85" s="175" t="str">
        <f>E7</f>
        <v>Tréninková hala pro míčové sporty VODOVA</v>
      </c>
      <c r="F85" s="176"/>
      <c r="G85" s="176"/>
      <c r="H85" s="176"/>
      <c r="I85" s="20"/>
      <c r="J85" s="20"/>
      <c r="K85" s="20"/>
      <c r="L85" s="2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" customFormat="1" ht="12.75">
      <c r="A86" s="18"/>
      <c r="B86" s="19"/>
      <c r="C86" s="16" t="s">
        <v>49</v>
      </c>
      <c r="D86" s="20"/>
      <c r="E86" s="20"/>
      <c r="F86" s="20"/>
      <c r="G86" s="20"/>
      <c r="H86" s="20"/>
      <c r="I86" s="20"/>
      <c r="J86" s="20"/>
      <c r="K86" s="20"/>
      <c r="L86" s="2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" customFormat="1">
      <c r="A87" s="18"/>
      <c r="B87" s="19"/>
      <c r="C87" s="20"/>
      <c r="D87" s="20"/>
      <c r="E87" s="173" t="str">
        <f>E9</f>
        <v>IO 200 - Komunikace a zpevněné plochy</v>
      </c>
      <c r="F87" s="174"/>
      <c r="G87" s="174"/>
      <c r="H87" s="174"/>
      <c r="I87" s="20"/>
      <c r="J87" s="20"/>
      <c r="K87" s="20"/>
      <c r="L87" s="2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" customForma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" customFormat="1" ht="12.75">
      <c r="A89" s="18"/>
      <c r="B89" s="19"/>
      <c r="C89" s="16" t="s">
        <v>9</v>
      </c>
      <c r="D89" s="20"/>
      <c r="E89" s="20"/>
      <c r="F89" s="15" t="str">
        <f>F12</f>
        <v xml:space="preserve"> </v>
      </c>
      <c r="G89" s="20"/>
      <c r="H89" s="20"/>
      <c r="I89" s="16" t="s">
        <v>11</v>
      </c>
      <c r="J89" s="27">
        <f ca="1">IF(J12="","",J12)</f>
        <v>44453</v>
      </c>
      <c r="K89" s="20"/>
      <c r="L89" s="2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" customForma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" customFormat="1" ht="12.75">
      <c r="A91" s="18"/>
      <c r="B91" s="19"/>
      <c r="C91" s="16" t="s">
        <v>12</v>
      </c>
      <c r="D91" s="20"/>
      <c r="E91" s="20"/>
      <c r="F91" s="15">
        <f>E15</f>
        <v>0</v>
      </c>
      <c r="G91" s="20"/>
      <c r="H91" s="20"/>
      <c r="I91" s="16" t="s">
        <v>16</v>
      </c>
      <c r="J91" s="17">
        <f>E21</f>
        <v>0</v>
      </c>
      <c r="K91" s="20"/>
      <c r="L91" s="2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" customFormat="1" ht="12.75">
      <c r="A92" s="18"/>
      <c r="B92" s="19"/>
      <c r="C92" s="16" t="s">
        <v>15</v>
      </c>
      <c r="D92" s="20"/>
      <c r="E92" s="20"/>
      <c r="F92" s="15" t="str">
        <f>IF(E18="","",E18)</f>
        <v/>
      </c>
      <c r="G92" s="20"/>
      <c r="H92" s="20"/>
      <c r="I92" s="16" t="s">
        <v>18</v>
      </c>
      <c r="J92" s="17">
        <f>E24</f>
        <v>0</v>
      </c>
      <c r="K92" s="20"/>
      <c r="L92" s="2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" customForma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" customFormat="1" ht="12">
      <c r="A94" s="18"/>
      <c r="B94" s="19"/>
      <c r="C94" s="73" t="s">
        <v>51</v>
      </c>
      <c r="D94" s="74"/>
      <c r="E94" s="74"/>
      <c r="F94" s="74"/>
      <c r="G94" s="74"/>
      <c r="H94" s="74"/>
      <c r="I94" s="74"/>
      <c r="J94" s="75" t="s">
        <v>52</v>
      </c>
      <c r="K94" s="74"/>
      <c r="L94" s="2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" customForma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" customFormat="1" ht="15.75">
      <c r="A96" s="18"/>
      <c r="B96" s="19"/>
      <c r="C96" s="76" t="s">
        <v>53</v>
      </c>
      <c r="D96" s="20"/>
      <c r="E96" s="20"/>
      <c r="F96" s="20"/>
      <c r="G96" s="20"/>
      <c r="H96" s="20"/>
      <c r="I96" s="20"/>
      <c r="J96" s="36">
        <f>J123</f>
        <v>0</v>
      </c>
      <c r="K96" s="20"/>
      <c r="L96" s="2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11" t="s">
        <v>54</v>
      </c>
    </row>
    <row r="97" spans="1:31" s="4" customFormat="1" ht="15">
      <c r="B97" s="77"/>
      <c r="C97" s="78"/>
      <c r="D97" s="79" t="s">
        <v>55</v>
      </c>
      <c r="E97" s="80"/>
      <c r="F97" s="80"/>
      <c r="G97" s="80"/>
      <c r="H97" s="80"/>
      <c r="I97" s="80"/>
      <c r="J97" s="81">
        <f>J124</f>
        <v>0</v>
      </c>
      <c r="K97" s="78"/>
      <c r="L97" s="82"/>
    </row>
    <row r="98" spans="1:31" s="5" customFormat="1" ht="12.75">
      <c r="B98" s="83"/>
      <c r="C98" s="84"/>
      <c r="D98" s="85" t="s">
        <v>56</v>
      </c>
      <c r="E98" s="86"/>
      <c r="F98" s="86"/>
      <c r="G98" s="86"/>
      <c r="H98" s="86"/>
      <c r="I98" s="86"/>
      <c r="J98" s="87">
        <f>J125</f>
        <v>0</v>
      </c>
      <c r="K98" s="84"/>
      <c r="L98" s="88"/>
    </row>
    <row r="99" spans="1:31" s="5" customFormat="1" ht="12.75">
      <c r="B99" s="83"/>
      <c r="C99" s="84"/>
      <c r="D99" s="85" t="s">
        <v>57</v>
      </c>
      <c r="E99" s="86"/>
      <c r="F99" s="86"/>
      <c r="G99" s="86"/>
      <c r="H99" s="86"/>
      <c r="I99" s="86"/>
      <c r="J99" s="87">
        <f>J175</f>
        <v>0</v>
      </c>
      <c r="K99" s="84"/>
      <c r="L99" s="88"/>
    </row>
    <row r="100" spans="1:31" s="5" customFormat="1" ht="12.75">
      <c r="B100" s="83"/>
      <c r="C100" s="84"/>
      <c r="D100" s="85" t="s">
        <v>58</v>
      </c>
      <c r="E100" s="86"/>
      <c r="F100" s="86"/>
      <c r="G100" s="86"/>
      <c r="H100" s="86"/>
      <c r="I100" s="86"/>
      <c r="J100" s="87">
        <f>J227</f>
        <v>0</v>
      </c>
      <c r="K100" s="84"/>
      <c r="L100" s="88"/>
    </row>
    <row r="101" spans="1:31" s="5" customFormat="1" ht="12.75">
      <c r="B101" s="83"/>
      <c r="C101" s="84"/>
      <c r="D101" s="85" t="s">
        <v>59</v>
      </c>
      <c r="E101" s="86"/>
      <c r="F101" s="86"/>
      <c r="G101" s="86"/>
      <c r="H101" s="86"/>
      <c r="I101" s="86"/>
      <c r="J101" s="87">
        <f>J230</f>
        <v>0</v>
      </c>
      <c r="K101" s="84"/>
      <c r="L101" s="88"/>
    </row>
    <row r="102" spans="1:31" s="5" customFormat="1" ht="12.75">
      <c r="B102" s="83"/>
      <c r="C102" s="84"/>
      <c r="D102" s="85" t="s">
        <v>60</v>
      </c>
      <c r="E102" s="86"/>
      <c r="F102" s="86"/>
      <c r="G102" s="86"/>
      <c r="H102" s="86"/>
      <c r="I102" s="86"/>
      <c r="J102" s="87">
        <f>J275</f>
        <v>0</v>
      </c>
      <c r="K102" s="84"/>
      <c r="L102" s="88"/>
    </row>
    <row r="103" spans="1:31" s="5" customFormat="1" ht="12.75">
      <c r="B103" s="83"/>
      <c r="C103" s="84"/>
      <c r="D103" s="85" t="s">
        <v>61</v>
      </c>
      <c r="E103" s="86"/>
      <c r="F103" s="86"/>
      <c r="G103" s="86"/>
      <c r="H103" s="86"/>
      <c r="I103" s="86"/>
      <c r="J103" s="87">
        <f>J293</f>
        <v>0</v>
      </c>
      <c r="K103" s="84"/>
      <c r="L103" s="88"/>
    </row>
    <row r="104" spans="1:31" s="2" customFormat="1">
      <c r="A104" s="18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2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5" spans="1:31" s="2" customFormat="1">
      <c r="A105" s="18"/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2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9" spans="1:31" s="2" customFormat="1">
      <c r="A109" s="18"/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2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" customFormat="1" ht="18">
      <c r="A110" s="18"/>
      <c r="B110" s="19"/>
      <c r="C110" s="14" t="s">
        <v>386</v>
      </c>
      <c r="D110" s="20"/>
      <c r="E110" s="20"/>
      <c r="F110" s="20"/>
      <c r="G110" s="20"/>
      <c r="H110" s="20"/>
      <c r="I110" s="20"/>
      <c r="J110" s="20"/>
      <c r="K110" s="20"/>
      <c r="L110" s="22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" customFormat="1">
      <c r="A111" s="18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2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" customFormat="1" ht="12.75">
      <c r="A112" s="18"/>
      <c r="B112" s="19"/>
      <c r="C112" s="16" t="s">
        <v>5</v>
      </c>
      <c r="D112" s="20"/>
      <c r="E112" s="20"/>
      <c r="F112" s="20"/>
      <c r="G112" s="20"/>
      <c r="H112" s="20"/>
      <c r="I112" s="20"/>
      <c r="J112" s="20"/>
      <c r="K112" s="20"/>
      <c r="L112" s="2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" customFormat="1" ht="16.5" customHeight="1">
      <c r="A113" s="18"/>
      <c r="B113" s="19"/>
      <c r="C113" s="20"/>
      <c r="D113" s="20"/>
      <c r="E113" s="175" t="str">
        <f>E7</f>
        <v>Tréninková hala pro míčové sporty VODOVA</v>
      </c>
      <c r="F113" s="176"/>
      <c r="G113" s="176"/>
      <c r="H113" s="176"/>
      <c r="I113" s="20"/>
      <c r="J113" s="20"/>
      <c r="K113" s="20"/>
      <c r="L113" s="2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" customFormat="1" ht="12" customHeight="1">
      <c r="A114" s="18"/>
      <c r="B114" s="19"/>
      <c r="C114" s="16" t="s">
        <v>49</v>
      </c>
      <c r="D114" s="20"/>
      <c r="E114" s="20"/>
      <c r="F114" s="20"/>
      <c r="G114" s="20"/>
      <c r="H114" s="20"/>
      <c r="I114" s="20"/>
      <c r="J114" s="20"/>
      <c r="K114" s="20"/>
      <c r="L114" s="2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" customFormat="1" ht="16.5" customHeight="1">
      <c r="A115" s="18"/>
      <c r="B115" s="19"/>
      <c r="C115" s="20"/>
      <c r="D115" s="20"/>
      <c r="E115" s="173" t="str">
        <f>E9</f>
        <v>IO 200 - Komunikace a zpevněné plochy</v>
      </c>
      <c r="F115" s="174"/>
      <c r="G115" s="174"/>
      <c r="H115" s="174"/>
      <c r="I115" s="20"/>
      <c r="J115" s="20"/>
      <c r="K115" s="20"/>
      <c r="L115" s="2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" customFormat="1" ht="6.95" customHeight="1">
      <c r="A116" s="18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" customFormat="1" ht="12" customHeight="1">
      <c r="A117" s="18"/>
      <c r="B117" s="19"/>
      <c r="C117" s="16" t="s">
        <v>9</v>
      </c>
      <c r="D117" s="20"/>
      <c r="E117" s="20"/>
      <c r="F117" s="15" t="str">
        <f>F12</f>
        <v xml:space="preserve"> </v>
      </c>
      <c r="G117" s="20"/>
      <c r="H117" s="20"/>
      <c r="I117" s="16" t="s">
        <v>11</v>
      </c>
      <c r="J117" s="27">
        <f ca="1">IF(J12="","",J12)</f>
        <v>44453</v>
      </c>
      <c r="K117" s="20"/>
      <c r="L117" s="2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" customFormat="1" ht="6.95" customHeight="1">
      <c r="A118" s="18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" customFormat="1" ht="15.2" customHeight="1">
      <c r="A119" s="18"/>
      <c r="B119" s="19"/>
      <c r="C119" s="16" t="s">
        <v>12</v>
      </c>
      <c r="D119" s="20"/>
      <c r="E119" s="20"/>
      <c r="F119" s="15"/>
      <c r="G119" s="20"/>
      <c r="H119" s="20"/>
      <c r="I119" s="16" t="s">
        <v>16</v>
      </c>
      <c r="J119" s="17"/>
      <c r="K119" s="20"/>
      <c r="L119" s="2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" customFormat="1" ht="15.2" customHeight="1">
      <c r="A120" s="18"/>
      <c r="B120" s="19"/>
      <c r="C120" s="16" t="s">
        <v>15</v>
      </c>
      <c r="D120" s="20"/>
      <c r="E120" s="20"/>
      <c r="F120" s="15"/>
      <c r="G120" s="20"/>
      <c r="H120" s="20"/>
      <c r="I120" s="16" t="s">
        <v>18</v>
      </c>
      <c r="J120" s="17"/>
      <c r="K120" s="20"/>
      <c r="L120" s="22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2" customFormat="1" ht="10.35" customHeight="1">
      <c r="A121" s="18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2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65" s="6" customFormat="1" ht="29.25" customHeight="1">
      <c r="A122" s="89"/>
      <c r="B122" s="90"/>
      <c r="C122" s="91" t="s">
        <v>62</v>
      </c>
      <c r="D122" s="92" t="s">
        <v>41</v>
      </c>
      <c r="E122" s="92" t="s">
        <v>39</v>
      </c>
      <c r="F122" s="92" t="s">
        <v>40</v>
      </c>
      <c r="G122" s="92" t="s">
        <v>63</v>
      </c>
      <c r="H122" s="92" t="s">
        <v>64</v>
      </c>
      <c r="I122" s="92" t="s">
        <v>65</v>
      </c>
      <c r="J122" s="92" t="s">
        <v>52</v>
      </c>
      <c r="K122" s="93" t="s">
        <v>66</v>
      </c>
      <c r="L122" s="94"/>
      <c r="M122" s="30" t="s">
        <v>0</v>
      </c>
      <c r="N122" s="31" t="s">
        <v>24</v>
      </c>
      <c r="O122" s="31" t="s">
        <v>67</v>
      </c>
      <c r="P122" s="31" t="s">
        <v>68</v>
      </c>
      <c r="Q122" s="31" t="s">
        <v>69</v>
      </c>
      <c r="R122" s="31" t="s">
        <v>70</v>
      </c>
      <c r="S122" s="31" t="s">
        <v>71</v>
      </c>
      <c r="T122" s="32" t="s">
        <v>72</v>
      </c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</row>
    <row r="123" spans="1:65" s="2" customFormat="1" ht="22.9" customHeight="1">
      <c r="A123" s="18"/>
      <c r="B123" s="19"/>
      <c r="C123" s="35" t="s">
        <v>73</v>
      </c>
      <c r="D123" s="20"/>
      <c r="E123" s="20"/>
      <c r="F123" s="20"/>
      <c r="G123" s="20"/>
      <c r="H123" s="20"/>
      <c r="I123" s="20"/>
      <c r="J123" s="95">
        <f>BK123</f>
        <v>0</v>
      </c>
      <c r="K123" s="20"/>
      <c r="L123" s="21"/>
      <c r="M123" s="33"/>
      <c r="N123" s="96"/>
      <c r="O123" s="34"/>
      <c r="P123" s="97">
        <f>P124</f>
        <v>1898.2889420000001</v>
      </c>
      <c r="Q123" s="34"/>
      <c r="R123" s="97">
        <f>R124</f>
        <v>1622.6660167999999</v>
      </c>
      <c r="S123" s="34"/>
      <c r="T123" s="98">
        <f>T124</f>
        <v>602.95959999999991</v>
      </c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T123" s="11" t="s">
        <v>42</v>
      </c>
      <c r="AU123" s="11" t="s">
        <v>54</v>
      </c>
      <c r="BK123" s="99">
        <f>BK124</f>
        <v>0</v>
      </c>
    </row>
    <row r="124" spans="1:65" s="7" customFormat="1" ht="25.9" customHeight="1">
      <c r="B124" s="100"/>
      <c r="C124" s="101"/>
      <c r="D124" s="102" t="s">
        <v>42</v>
      </c>
      <c r="E124" s="103" t="s">
        <v>74</v>
      </c>
      <c r="F124" s="103" t="s">
        <v>75</v>
      </c>
      <c r="G124" s="101"/>
      <c r="H124" s="101"/>
      <c r="I124" s="101"/>
      <c r="J124" s="104">
        <f>BK124</f>
        <v>0</v>
      </c>
      <c r="K124" s="101"/>
      <c r="L124" s="105"/>
      <c r="M124" s="106"/>
      <c r="N124" s="107"/>
      <c r="O124" s="107"/>
      <c r="P124" s="108">
        <f>P125+P175+P227+P230+P275+P293</f>
        <v>1898.2889420000001</v>
      </c>
      <c r="Q124" s="107"/>
      <c r="R124" s="108">
        <f>R125+R175+R227+R230+R275+R293</f>
        <v>1622.6660167999999</v>
      </c>
      <c r="S124" s="107"/>
      <c r="T124" s="109">
        <f>T125+T175+T227+T230+T275+T293</f>
        <v>602.95959999999991</v>
      </c>
      <c r="AR124" s="110" t="s">
        <v>44</v>
      </c>
      <c r="AT124" s="111" t="s">
        <v>42</v>
      </c>
      <c r="AU124" s="111" t="s">
        <v>43</v>
      </c>
      <c r="AY124" s="110" t="s">
        <v>76</v>
      </c>
      <c r="BK124" s="112">
        <f>BK125+BK175+BK227+BK230+BK275+BK293</f>
        <v>0</v>
      </c>
    </row>
    <row r="125" spans="1:65" s="7" customFormat="1" ht="22.9" customHeight="1">
      <c r="B125" s="100"/>
      <c r="C125" s="101"/>
      <c r="D125" s="102" t="s">
        <v>42</v>
      </c>
      <c r="E125" s="113" t="s">
        <v>44</v>
      </c>
      <c r="F125" s="113" t="s">
        <v>77</v>
      </c>
      <c r="G125" s="101"/>
      <c r="H125" s="101"/>
      <c r="I125" s="101"/>
      <c r="J125" s="114">
        <f>BK125</f>
        <v>0</v>
      </c>
      <c r="K125" s="101"/>
      <c r="L125" s="105"/>
      <c r="M125" s="106"/>
      <c r="N125" s="107"/>
      <c r="O125" s="107"/>
      <c r="P125" s="108">
        <f>SUM(P126:P174)</f>
        <v>393.78518000000008</v>
      </c>
      <c r="Q125" s="107"/>
      <c r="R125" s="108">
        <f>SUM(R126:R174)</f>
        <v>2.1135999999999999</v>
      </c>
      <c r="S125" s="107"/>
      <c r="T125" s="109">
        <f>SUM(T126:T174)</f>
        <v>588.93359999999996</v>
      </c>
      <c r="AR125" s="110" t="s">
        <v>44</v>
      </c>
      <c r="AT125" s="111" t="s">
        <v>42</v>
      </c>
      <c r="AU125" s="111" t="s">
        <v>44</v>
      </c>
      <c r="AY125" s="110" t="s">
        <v>76</v>
      </c>
      <c r="BK125" s="112">
        <f>SUM(BK126:BK174)</f>
        <v>0</v>
      </c>
    </row>
    <row r="126" spans="1:65" s="2" customFormat="1" ht="24.2" customHeight="1">
      <c r="A126" s="18"/>
      <c r="B126" s="19"/>
      <c r="C126" s="115" t="s">
        <v>44</v>
      </c>
      <c r="D126" s="115" t="s">
        <v>78</v>
      </c>
      <c r="E126" s="116" t="s">
        <v>79</v>
      </c>
      <c r="F126" s="117" t="s">
        <v>80</v>
      </c>
      <c r="G126" s="118" t="s">
        <v>81</v>
      </c>
      <c r="H126" s="119">
        <v>8.1</v>
      </c>
      <c r="I126" s="120"/>
      <c r="J126" s="120">
        <f>ROUND(I126*H126,2)</f>
        <v>0</v>
      </c>
      <c r="K126" s="117" t="s">
        <v>82</v>
      </c>
      <c r="L126" s="21"/>
      <c r="M126" s="121" t="s">
        <v>0</v>
      </c>
      <c r="N126" s="122" t="s">
        <v>25</v>
      </c>
      <c r="O126" s="123">
        <v>0.81100000000000005</v>
      </c>
      <c r="P126" s="123">
        <f>O126*H126</f>
        <v>6.5690999999999997</v>
      </c>
      <c r="Q126" s="123">
        <v>0</v>
      </c>
      <c r="R126" s="123">
        <f>Q126*H126</f>
        <v>0</v>
      </c>
      <c r="S126" s="123">
        <v>0.58599999999999997</v>
      </c>
      <c r="T126" s="124">
        <f>S126*H126</f>
        <v>4.7465999999999999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R126" s="125" t="s">
        <v>83</v>
      </c>
      <c r="AT126" s="125" t="s">
        <v>78</v>
      </c>
      <c r="AU126" s="125" t="s">
        <v>46</v>
      </c>
      <c r="AY126" s="11" t="s">
        <v>76</v>
      </c>
      <c r="BE126" s="126">
        <f>IF(N126="základní",J126,0)</f>
        <v>0</v>
      </c>
      <c r="BF126" s="126">
        <f>IF(N126="snížená",J126,0)</f>
        <v>0</v>
      </c>
      <c r="BG126" s="126">
        <f>IF(N126="zákl. přenesená",J126,0)</f>
        <v>0</v>
      </c>
      <c r="BH126" s="126">
        <f>IF(N126="sníž. přenesená",J126,0)</f>
        <v>0</v>
      </c>
      <c r="BI126" s="126">
        <f>IF(N126="nulová",J126,0)</f>
        <v>0</v>
      </c>
      <c r="BJ126" s="11" t="s">
        <v>44</v>
      </c>
      <c r="BK126" s="126">
        <f>ROUND(I126*H126,2)</f>
        <v>0</v>
      </c>
      <c r="BL126" s="11" t="s">
        <v>83</v>
      </c>
      <c r="BM126" s="125" t="s">
        <v>84</v>
      </c>
    </row>
    <row r="127" spans="1:65" s="2" customFormat="1" ht="39">
      <c r="A127" s="18"/>
      <c r="B127" s="19"/>
      <c r="C127" s="20"/>
      <c r="D127" s="127" t="s">
        <v>85</v>
      </c>
      <c r="E127" s="20"/>
      <c r="F127" s="128" t="s">
        <v>86</v>
      </c>
      <c r="G127" s="20"/>
      <c r="H127" s="20"/>
      <c r="I127" s="20"/>
      <c r="J127" s="20"/>
      <c r="K127" s="20"/>
      <c r="L127" s="21"/>
      <c r="M127" s="129"/>
      <c r="N127" s="130"/>
      <c r="O127" s="28"/>
      <c r="P127" s="28"/>
      <c r="Q127" s="28"/>
      <c r="R127" s="28"/>
      <c r="S127" s="28"/>
      <c r="T127" s="29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T127" s="11" t="s">
        <v>85</v>
      </c>
      <c r="AU127" s="11" t="s">
        <v>46</v>
      </c>
    </row>
    <row r="128" spans="1:65" s="2" customFormat="1" ht="24.2" customHeight="1">
      <c r="A128" s="18"/>
      <c r="B128" s="19"/>
      <c r="C128" s="115" t="s">
        <v>46</v>
      </c>
      <c r="D128" s="115" t="s">
        <v>78</v>
      </c>
      <c r="E128" s="116" t="s">
        <v>87</v>
      </c>
      <c r="F128" s="117" t="s">
        <v>88</v>
      </c>
      <c r="G128" s="118" t="s">
        <v>81</v>
      </c>
      <c r="H128" s="119">
        <v>25.4</v>
      </c>
      <c r="I128" s="120"/>
      <c r="J128" s="120">
        <f>ROUND(I128*H128,2)</f>
        <v>0</v>
      </c>
      <c r="K128" s="117" t="s">
        <v>82</v>
      </c>
      <c r="L128" s="21"/>
      <c r="M128" s="121" t="s">
        <v>0</v>
      </c>
      <c r="N128" s="122" t="s">
        <v>25</v>
      </c>
      <c r="O128" s="123">
        <v>0.20799999999999999</v>
      </c>
      <c r="P128" s="123">
        <f>O128*H128</f>
        <v>5.2831999999999999</v>
      </c>
      <c r="Q128" s="123">
        <v>0</v>
      </c>
      <c r="R128" s="123">
        <f>Q128*H128</f>
        <v>0</v>
      </c>
      <c r="S128" s="123">
        <v>0.255</v>
      </c>
      <c r="T128" s="124">
        <f>S128*H128</f>
        <v>6.4769999999999994</v>
      </c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R128" s="125" t="s">
        <v>83</v>
      </c>
      <c r="AT128" s="125" t="s">
        <v>78</v>
      </c>
      <c r="AU128" s="125" t="s">
        <v>46</v>
      </c>
      <c r="AY128" s="11" t="s">
        <v>76</v>
      </c>
      <c r="BE128" s="126">
        <f>IF(N128="základní",J128,0)</f>
        <v>0</v>
      </c>
      <c r="BF128" s="126">
        <f>IF(N128="snížená",J128,0)</f>
        <v>0</v>
      </c>
      <c r="BG128" s="126">
        <f>IF(N128="zákl. přenesená",J128,0)</f>
        <v>0</v>
      </c>
      <c r="BH128" s="126">
        <f>IF(N128="sníž. přenesená",J128,0)</f>
        <v>0</v>
      </c>
      <c r="BI128" s="126">
        <f>IF(N128="nulová",J128,0)</f>
        <v>0</v>
      </c>
      <c r="BJ128" s="11" t="s">
        <v>44</v>
      </c>
      <c r="BK128" s="126">
        <f>ROUND(I128*H128,2)</f>
        <v>0</v>
      </c>
      <c r="BL128" s="11" t="s">
        <v>83</v>
      </c>
      <c r="BM128" s="125" t="s">
        <v>89</v>
      </c>
    </row>
    <row r="129" spans="1:65" s="2" customFormat="1" ht="48.75">
      <c r="A129" s="18"/>
      <c r="B129" s="19"/>
      <c r="C129" s="20"/>
      <c r="D129" s="127" t="s">
        <v>85</v>
      </c>
      <c r="E129" s="20"/>
      <c r="F129" s="128" t="s">
        <v>90</v>
      </c>
      <c r="G129" s="20"/>
      <c r="H129" s="20"/>
      <c r="I129" s="20"/>
      <c r="J129" s="20"/>
      <c r="K129" s="20"/>
      <c r="L129" s="21"/>
      <c r="M129" s="129"/>
      <c r="N129" s="130"/>
      <c r="O129" s="28"/>
      <c r="P129" s="28"/>
      <c r="Q129" s="28"/>
      <c r="R129" s="28"/>
      <c r="S129" s="28"/>
      <c r="T129" s="29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T129" s="11" t="s">
        <v>85</v>
      </c>
      <c r="AU129" s="11" t="s">
        <v>46</v>
      </c>
    </row>
    <row r="130" spans="1:65" s="2" customFormat="1" ht="24.2" customHeight="1">
      <c r="A130" s="18"/>
      <c r="B130" s="19"/>
      <c r="C130" s="115" t="s">
        <v>91</v>
      </c>
      <c r="D130" s="115" t="s">
        <v>78</v>
      </c>
      <c r="E130" s="116" t="s">
        <v>92</v>
      </c>
      <c r="F130" s="117" t="s">
        <v>93</v>
      </c>
      <c r="G130" s="118" t="s">
        <v>81</v>
      </c>
      <c r="H130" s="119">
        <v>74</v>
      </c>
      <c r="I130" s="120"/>
      <c r="J130" s="120">
        <f>ROUND(I130*H130,2)</f>
        <v>0</v>
      </c>
      <c r="K130" s="117" t="s">
        <v>82</v>
      </c>
      <c r="L130" s="21"/>
      <c r="M130" s="121" t="s">
        <v>0</v>
      </c>
      <c r="N130" s="122" t="s">
        <v>25</v>
      </c>
      <c r="O130" s="123">
        <v>0.27200000000000002</v>
      </c>
      <c r="P130" s="123">
        <f>O130*H130</f>
        <v>20.128</v>
      </c>
      <c r="Q130" s="123">
        <v>0</v>
      </c>
      <c r="R130" s="123">
        <f>Q130*H130</f>
        <v>0</v>
      </c>
      <c r="S130" s="123">
        <v>0.26</v>
      </c>
      <c r="T130" s="124">
        <f>S130*H130</f>
        <v>19.240000000000002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R130" s="125" t="s">
        <v>83</v>
      </c>
      <c r="AT130" s="125" t="s">
        <v>78</v>
      </c>
      <c r="AU130" s="125" t="s">
        <v>46</v>
      </c>
      <c r="AY130" s="11" t="s">
        <v>76</v>
      </c>
      <c r="BE130" s="126">
        <f>IF(N130="základní",J130,0)</f>
        <v>0</v>
      </c>
      <c r="BF130" s="126">
        <f>IF(N130="snížená",J130,0)</f>
        <v>0</v>
      </c>
      <c r="BG130" s="126">
        <f>IF(N130="zákl. přenesená",J130,0)</f>
        <v>0</v>
      </c>
      <c r="BH130" s="126">
        <f>IF(N130="sníž. přenesená",J130,0)</f>
        <v>0</v>
      </c>
      <c r="BI130" s="126">
        <f>IF(N130="nulová",J130,0)</f>
        <v>0</v>
      </c>
      <c r="BJ130" s="11" t="s">
        <v>44</v>
      </c>
      <c r="BK130" s="126">
        <f>ROUND(I130*H130,2)</f>
        <v>0</v>
      </c>
      <c r="BL130" s="11" t="s">
        <v>83</v>
      </c>
      <c r="BM130" s="125" t="s">
        <v>94</v>
      </c>
    </row>
    <row r="131" spans="1:65" s="2" customFormat="1" ht="39">
      <c r="A131" s="18"/>
      <c r="B131" s="19"/>
      <c r="C131" s="20"/>
      <c r="D131" s="127" t="s">
        <v>85</v>
      </c>
      <c r="E131" s="20"/>
      <c r="F131" s="128" t="s">
        <v>95</v>
      </c>
      <c r="G131" s="20"/>
      <c r="H131" s="20"/>
      <c r="I131" s="20"/>
      <c r="J131" s="20"/>
      <c r="K131" s="20"/>
      <c r="L131" s="21"/>
      <c r="M131" s="129"/>
      <c r="N131" s="130"/>
      <c r="O131" s="28"/>
      <c r="P131" s="28"/>
      <c r="Q131" s="28"/>
      <c r="R131" s="28"/>
      <c r="S131" s="28"/>
      <c r="T131" s="29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T131" s="11" t="s">
        <v>85</v>
      </c>
      <c r="AU131" s="11" t="s">
        <v>46</v>
      </c>
    </row>
    <row r="132" spans="1:65" s="8" customFormat="1">
      <c r="B132" s="131"/>
      <c r="C132" s="132"/>
      <c r="D132" s="127" t="s">
        <v>96</v>
      </c>
      <c r="E132" s="133" t="s">
        <v>0</v>
      </c>
      <c r="F132" s="134" t="s">
        <v>97</v>
      </c>
      <c r="G132" s="132"/>
      <c r="H132" s="135">
        <v>74</v>
      </c>
      <c r="I132" s="132"/>
      <c r="J132" s="132"/>
      <c r="K132" s="132"/>
      <c r="L132" s="136"/>
      <c r="M132" s="137"/>
      <c r="N132" s="138"/>
      <c r="O132" s="138"/>
      <c r="P132" s="138"/>
      <c r="Q132" s="138"/>
      <c r="R132" s="138"/>
      <c r="S132" s="138"/>
      <c r="T132" s="139"/>
      <c r="AT132" s="140" t="s">
        <v>96</v>
      </c>
      <c r="AU132" s="140" t="s">
        <v>46</v>
      </c>
      <c r="AV132" s="8" t="s">
        <v>46</v>
      </c>
      <c r="AW132" s="8" t="s">
        <v>17</v>
      </c>
      <c r="AX132" s="8" t="s">
        <v>44</v>
      </c>
      <c r="AY132" s="140" t="s">
        <v>76</v>
      </c>
    </row>
    <row r="133" spans="1:65" s="2" customFormat="1" ht="24.2" customHeight="1">
      <c r="A133" s="18"/>
      <c r="B133" s="19"/>
      <c r="C133" s="115" t="s">
        <v>83</v>
      </c>
      <c r="D133" s="115" t="s">
        <v>78</v>
      </c>
      <c r="E133" s="116" t="s">
        <v>98</v>
      </c>
      <c r="F133" s="117" t="s">
        <v>99</v>
      </c>
      <c r="G133" s="118" t="s">
        <v>81</v>
      </c>
      <c r="H133" s="119">
        <v>10</v>
      </c>
      <c r="I133" s="120"/>
      <c r="J133" s="120">
        <f>ROUND(I133*H133,2)</f>
        <v>0</v>
      </c>
      <c r="K133" s="117" t="s">
        <v>82</v>
      </c>
      <c r="L133" s="21"/>
      <c r="M133" s="121" t="s">
        <v>0</v>
      </c>
      <c r="N133" s="122" t="s">
        <v>25</v>
      </c>
      <c r="O133" s="123">
        <v>7.8E-2</v>
      </c>
      <c r="P133" s="123">
        <f>O133*H133</f>
        <v>0.78</v>
      </c>
      <c r="Q133" s="123">
        <v>0</v>
      </c>
      <c r="R133" s="123">
        <f>Q133*H133</f>
        <v>0</v>
      </c>
      <c r="S133" s="123">
        <v>0.5</v>
      </c>
      <c r="T133" s="124">
        <f>S133*H133</f>
        <v>5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25" t="s">
        <v>83</v>
      </c>
      <c r="AT133" s="125" t="s">
        <v>78</v>
      </c>
      <c r="AU133" s="125" t="s">
        <v>46</v>
      </c>
      <c r="AY133" s="11" t="s">
        <v>76</v>
      </c>
      <c r="BE133" s="126">
        <f>IF(N133="základní",J133,0)</f>
        <v>0</v>
      </c>
      <c r="BF133" s="126">
        <f>IF(N133="snížená",J133,0)</f>
        <v>0</v>
      </c>
      <c r="BG133" s="126">
        <f>IF(N133="zákl. přenesená",J133,0)</f>
        <v>0</v>
      </c>
      <c r="BH133" s="126">
        <f>IF(N133="sníž. přenesená",J133,0)</f>
        <v>0</v>
      </c>
      <c r="BI133" s="126">
        <f>IF(N133="nulová",J133,0)</f>
        <v>0</v>
      </c>
      <c r="BJ133" s="11" t="s">
        <v>44</v>
      </c>
      <c r="BK133" s="126">
        <f>ROUND(I133*H133,2)</f>
        <v>0</v>
      </c>
      <c r="BL133" s="11" t="s">
        <v>83</v>
      </c>
      <c r="BM133" s="125" t="s">
        <v>100</v>
      </c>
    </row>
    <row r="134" spans="1:65" s="2" customFormat="1" ht="39">
      <c r="A134" s="18"/>
      <c r="B134" s="19"/>
      <c r="C134" s="20"/>
      <c r="D134" s="127" t="s">
        <v>85</v>
      </c>
      <c r="E134" s="20"/>
      <c r="F134" s="128" t="s">
        <v>101</v>
      </c>
      <c r="G134" s="20"/>
      <c r="H134" s="20"/>
      <c r="I134" s="20"/>
      <c r="J134" s="20"/>
      <c r="K134" s="20"/>
      <c r="L134" s="21"/>
      <c r="M134" s="129"/>
      <c r="N134" s="130"/>
      <c r="O134" s="28"/>
      <c r="P134" s="28"/>
      <c r="Q134" s="28"/>
      <c r="R134" s="28"/>
      <c r="S134" s="28"/>
      <c r="T134" s="29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T134" s="11" t="s">
        <v>85</v>
      </c>
      <c r="AU134" s="11" t="s">
        <v>46</v>
      </c>
    </row>
    <row r="135" spans="1:65" s="9" customFormat="1">
      <c r="B135" s="141"/>
      <c r="C135" s="142"/>
      <c r="D135" s="127" t="s">
        <v>96</v>
      </c>
      <c r="E135" s="143" t="s">
        <v>0</v>
      </c>
      <c r="F135" s="144" t="s">
        <v>102</v>
      </c>
      <c r="G135" s="142"/>
      <c r="H135" s="143" t="s">
        <v>0</v>
      </c>
      <c r="I135" s="142"/>
      <c r="J135" s="142"/>
      <c r="K135" s="142"/>
      <c r="L135" s="145"/>
      <c r="M135" s="146"/>
      <c r="N135" s="147"/>
      <c r="O135" s="147"/>
      <c r="P135" s="147"/>
      <c r="Q135" s="147"/>
      <c r="R135" s="147"/>
      <c r="S135" s="147"/>
      <c r="T135" s="148"/>
      <c r="AT135" s="149" t="s">
        <v>96</v>
      </c>
      <c r="AU135" s="149" t="s">
        <v>46</v>
      </c>
      <c r="AV135" s="9" t="s">
        <v>44</v>
      </c>
      <c r="AW135" s="9" t="s">
        <v>17</v>
      </c>
      <c r="AX135" s="9" t="s">
        <v>43</v>
      </c>
      <c r="AY135" s="149" t="s">
        <v>76</v>
      </c>
    </row>
    <row r="136" spans="1:65" s="8" customFormat="1">
      <c r="B136" s="131"/>
      <c r="C136" s="132"/>
      <c r="D136" s="127" t="s">
        <v>96</v>
      </c>
      <c r="E136" s="133" t="s">
        <v>0</v>
      </c>
      <c r="F136" s="134" t="s">
        <v>103</v>
      </c>
      <c r="G136" s="132"/>
      <c r="H136" s="135">
        <v>10</v>
      </c>
      <c r="I136" s="132"/>
      <c r="J136" s="132"/>
      <c r="K136" s="132"/>
      <c r="L136" s="136"/>
      <c r="M136" s="137"/>
      <c r="N136" s="138"/>
      <c r="O136" s="138"/>
      <c r="P136" s="138"/>
      <c r="Q136" s="138"/>
      <c r="R136" s="138"/>
      <c r="S136" s="138"/>
      <c r="T136" s="139"/>
      <c r="AT136" s="140" t="s">
        <v>96</v>
      </c>
      <c r="AU136" s="140" t="s">
        <v>46</v>
      </c>
      <c r="AV136" s="8" t="s">
        <v>46</v>
      </c>
      <c r="AW136" s="8" t="s">
        <v>17</v>
      </c>
      <c r="AX136" s="8" t="s">
        <v>44</v>
      </c>
      <c r="AY136" s="140" t="s">
        <v>76</v>
      </c>
    </row>
    <row r="137" spans="1:65" s="2" customFormat="1" ht="24.2" customHeight="1">
      <c r="A137" s="18"/>
      <c r="B137" s="19"/>
      <c r="C137" s="115" t="s">
        <v>104</v>
      </c>
      <c r="D137" s="115" t="s">
        <v>78</v>
      </c>
      <c r="E137" s="116" t="s">
        <v>105</v>
      </c>
      <c r="F137" s="117" t="s">
        <v>106</v>
      </c>
      <c r="G137" s="118" t="s">
        <v>81</v>
      </c>
      <c r="H137" s="119">
        <v>312</v>
      </c>
      <c r="I137" s="120"/>
      <c r="J137" s="120">
        <f>ROUND(I137*H137,2)</f>
        <v>0</v>
      </c>
      <c r="K137" s="117" t="s">
        <v>82</v>
      </c>
      <c r="L137" s="21"/>
      <c r="M137" s="121" t="s">
        <v>0</v>
      </c>
      <c r="N137" s="122" t="s">
        <v>25</v>
      </c>
      <c r="O137" s="123">
        <v>0.14399999999999999</v>
      </c>
      <c r="P137" s="123">
        <f>O137*H137</f>
        <v>44.927999999999997</v>
      </c>
      <c r="Q137" s="123">
        <v>0</v>
      </c>
      <c r="R137" s="123">
        <f>Q137*H137</f>
        <v>0</v>
      </c>
      <c r="S137" s="123">
        <v>0.57999999999999996</v>
      </c>
      <c r="T137" s="124">
        <f>S137*H137</f>
        <v>180.95999999999998</v>
      </c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R137" s="125" t="s">
        <v>83</v>
      </c>
      <c r="AT137" s="125" t="s">
        <v>78</v>
      </c>
      <c r="AU137" s="125" t="s">
        <v>46</v>
      </c>
      <c r="AY137" s="11" t="s">
        <v>76</v>
      </c>
      <c r="BE137" s="126">
        <f>IF(N137="základní",J137,0)</f>
        <v>0</v>
      </c>
      <c r="BF137" s="126">
        <f>IF(N137="snížená",J137,0)</f>
        <v>0</v>
      </c>
      <c r="BG137" s="126">
        <f>IF(N137="zákl. přenesená",J137,0)</f>
        <v>0</v>
      </c>
      <c r="BH137" s="126">
        <f>IF(N137="sníž. přenesená",J137,0)</f>
        <v>0</v>
      </c>
      <c r="BI137" s="126">
        <f>IF(N137="nulová",J137,0)</f>
        <v>0</v>
      </c>
      <c r="BJ137" s="11" t="s">
        <v>44</v>
      </c>
      <c r="BK137" s="126">
        <f>ROUND(I137*H137,2)</f>
        <v>0</v>
      </c>
      <c r="BL137" s="11" t="s">
        <v>83</v>
      </c>
      <c r="BM137" s="125" t="s">
        <v>107</v>
      </c>
    </row>
    <row r="138" spans="1:65" s="2" customFormat="1" ht="39">
      <c r="A138" s="18"/>
      <c r="B138" s="19"/>
      <c r="C138" s="20"/>
      <c r="D138" s="127" t="s">
        <v>85</v>
      </c>
      <c r="E138" s="20"/>
      <c r="F138" s="128" t="s">
        <v>108</v>
      </c>
      <c r="G138" s="20"/>
      <c r="H138" s="20"/>
      <c r="I138" s="20"/>
      <c r="J138" s="20"/>
      <c r="K138" s="20"/>
      <c r="L138" s="21"/>
      <c r="M138" s="129"/>
      <c r="N138" s="130"/>
      <c r="O138" s="28"/>
      <c r="P138" s="28"/>
      <c r="Q138" s="28"/>
      <c r="R138" s="28"/>
      <c r="S138" s="28"/>
      <c r="T138" s="29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T138" s="11" t="s">
        <v>85</v>
      </c>
      <c r="AU138" s="11" t="s">
        <v>46</v>
      </c>
    </row>
    <row r="139" spans="1:65" s="8" customFormat="1">
      <c r="B139" s="131"/>
      <c r="C139" s="132"/>
      <c r="D139" s="127" t="s">
        <v>96</v>
      </c>
      <c r="E139" s="133" t="s">
        <v>0</v>
      </c>
      <c r="F139" s="134" t="s">
        <v>109</v>
      </c>
      <c r="G139" s="132"/>
      <c r="H139" s="135">
        <v>238</v>
      </c>
      <c r="I139" s="132"/>
      <c r="J139" s="132"/>
      <c r="K139" s="132"/>
      <c r="L139" s="136"/>
      <c r="M139" s="137"/>
      <c r="N139" s="138"/>
      <c r="O139" s="138"/>
      <c r="P139" s="138"/>
      <c r="Q139" s="138"/>
      <c r="R139" s="138"/>
      <c r="S139" s="138"/>
      <c r="T139" s="139"/>
      <c r="AT139" s="140" t="s">
        <v>96</v>
      </c>
      <c r="AU139" s="140" t="s">
        <v>46</v>
      </c>
      <c r="AV139" s="8" t="s">
        <v>46</v>
      </c>
      <c r="AW139" s="8" t="s">
        <v>17</v>
      </c>
      <c r="AX139" s="8" t="s">
        <v>43</v>
      </c>
      <c r="AY139" s="140" t="s">
        <v>76</v>
      </c>
    </row>
    <row r="140" spans="1:65" s="8" customFormat="1">
      <c r="B140" s="131"/>
      <c r="C140" s="132"/>
      <c r="D140" s="127" t="s">
        <v>96</v>
      </c>
      <c r="E140" s="133" t="s">
        <v>0</v>
      </c>
      <c r="F140" s="134" t="s">
        <v>97</v>
      </c>
      <c r="G140" s="132"/>
      <c r="H140" s="135">
        <v>74</v>
      </c>
      <c r="I140" s="132"/>
      <c r="J140" s="132"/>
      <c r="K140" s="132"/>
      <c r="L140" s="136"/>
      <c r="M140" s="137"/>
      <c r="N140" s="138"/>
      <c r="O140" s="138"/>
      <c r="P140" s="138"/>
      <c r="Q140" s="138"/>
      <c r="R140" s="138"/>
      <c r="S140" s="138"/>
      <c r="T140" s="139"/>
      <c r="AT140" s="140" t="s">
        <v>96</v>
      </c>
      <c r="AU140" s="140" t="s">
        <v>46</v>
      </c>
      <c r="AV140" s="8" t="s">
        <v>46</v>
      </c>
      <c r="AW140" s="8" t="s">
        <v>17</v>
      </c>
      <c r="AX140" s="8" t="s">
        <v>43</v>
      </c>
      <c r="AY140" s="140" t="s">
        <v>76</v>
      </c>
    </row>
    <row r="141" spans="1:65" s="10" customFormat="1">
      <c r="B141" s="150"/>
      <c r="C141" s="151"/>
      <c r="D141" s="127" t="s">
        <v>96</v>
      </c>
      <c r="E141" s="152" t="s">
        <v>0</v>
      </c>
      <c r="F141" s="153" t="s">
        <v>110</v>
      </c>
      <c r="G141" s="151"/>
      <c r="H141" s="154">
        <v>312</v>
      </c>
      <c r="I141" s="151"/>
      <c r="J141" s="151"/>
      <c r="K141" s="151"/>
      <c r="L141" s="155"/>
      <c r="M141" s="156"/>
      <c r="N141" s="157"/>
      <c r="O141" s="157"/>
      <c r="P141" s="157"/>
      <c r="Q141" s="157"/>
      <c r="R141" s="157"/>
      <c r="S141" s="157"/>
      <c r="T141" s="158"/>
      <c r="AT141" s="159" t="s">
        <v>96</v>
      </c>
      <c r="AU141" s="159" t="s">
        <v>46</v>
      </c>
      <c r="AV141" s="10" t="s">
        <v>83</v>
      </c>
      <c r="AW141" s="10" t="s">
        <v>17</v>
      </c>
      <c r="AX141" s="10" t="s">
        <v>44</v>
      </c>
      <c r="AY141" s="159" t="s">
        <v>76</v>
      </c>
    </row>
    <row r="142" spans="1:65" s="2" customFormat="1" ht="24.2" customHeight="1">
      <c r="A142" s="18"/>
      <c r="B142" s="19"/>
      <c r="C142" s="115" t="s">
        <v>111</v>
      </c>
      <c r="D142" s="115" t="s">
        <v>78</v>
      </c>
      <c r="E142" s="116" t="s">
        <v>112</v>
      </c>
      <c r="F142" s="117" t="s">
        <v>113</v>
      </c>
      <c r="G142" s="118" t="s">
        <v>81</v>
      </c>
      <c r="H142" s="119">
        <v>524</v>
      </c>
      <c r="I142" s="120"/>
      <c r="J142" s="120">
        <f>ROUND(I142*H142,2)</f>
        <v>0</v>
      </c>
      <c r="K142" s="117" t="s">
        <v>82</v>
      </c>
      <c r="L142" s="21"/>
      <c r="M142" s="121" t="s">
        <v>0</v>
      </c>
      <c r="N142" s="122" t="s">
        <v>25</v>
      </c>
      <c r="O142" s="123">
        <v>7.8E-2</v>
      </c>
      <c r="P142" s="123">
        <f>O142*H142</f>
        <v>40.872</v>
      </c>
      <c r="Q142" s="123">
        <v>0</v>
      </c>
      <c r="R142" s="123">
        <f>Q142*H142</f>
        <v>0</v>
      </c>
      <c r="S142" s="123">
        <v>0.22</v>
      </c>
      <c r="T142" s="124">
        <f>S142*H142</f>
        <v>115.28</v>
      </c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R142" s="125" t="s">
        <v>83</v>
      </c>
      <c r="AT142" s="125" t="s">
        <v>78</v>
      </c>
      <c r="AU142" s="125" t="s">
        <v>46</v>
      </c>
      <c r="AY142" s="11" t="s">
        <v>76</v>
      </c>
      <c r="BE142" s="126">
        <f>IF(N142="základní",J142,0)</f>
        <v>0</v>
      </c>
      <c r="BF142" s="126">
        <f>IF(N142="snížená",J142,0)</f>
        <v>0</v>
      </c>
      <c r="BG142" s="126">
        <f>IF(N142="zákl. přenesená",J142,0)</f>
        <v>0</v>
      </c>
      <c r="BH142" s="126">
        <f>IF(N142="sníž. přenesená",J142,0)</f>
        <v>0</v>
      </c>
      <c r="BI142" s="126">
        <f>IF(N142="nulová",J142,0)</f>
        <v>0</v>
      </c>
      <c r="BJ142" s="11" t="s">
        <v>44</v>
      </c>
      <c r="BK142" s="126">
        <f>ROUND(I142*H142,2)</f>
        <v>0</v>
      </c>
      <c r="BL142" s="11" t="s">
        <v>83</v>
      </c>
      <c r="BM142" s="125" t="s">
        <v>114</v>
      </c>
    </row>
    <row r="143" spans="1:65" s="2" customFormat="1" ht="39">
      <c r="A143" s="18"/>
      <c r="B143" s="19"/>
      <c r="C143" s="20"/>
      <c r="D143" s="127" t="s">
        <v>85</v>
      </c>
      <c r="E143" s="20"/>
      <c r="F143" s="128" t="s">
        <v>115</v>
      </c>
      <c r="G143" s="20"/>
      <c r="H143" s="20"/>
      <c r="I143" s="20"/>
      <c r="J143" s="20"/>
      <c r="K143" s="20"/>
      <c r="L143" s="21"/>
      <c r="M143" s="129"/>
      <c r="N143" s="130"/>
      <c r="O143" s="28"/>
      <c r="P143" s="28"/>
      <c r="Q143" s="28"/>
      <c r="R143" s="28"/>
      <c r="S143" s="28"/>
      <c r="T143" s="29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T143" s="11" t="s">
        <v>85</v>
      </c>
      <c r="AU143" s="11" t="s">
        <v>46</v>
      </c>
    </row>
    <row r="144" spans="1:65" s="2" customFormat="1" ht="33" customHeight="1">
      <c r="A144" s="18"/>
      <c r="B144" s="19"/>
      <c r="C144" s="115" t="s">
        <v>116</v>
      </c>
      <c r="D144" s="115" t="s">
        <v>78</v>
      </c>
      <c r="E144" s="116" t="s">
        <v>117</v>
      </c>
      <c r="F144" s="117" t="s">
        <v>118</v>
      </c>
      <c r="G144" s="118" t="s">
        <v>81</v>
      </c>
      <c r="H144" s="119">
        <v>710</v>
      </c>
      <c r="I144" s="120"/>
      <c r="J144" s="120">
        <f>ROUND(I144*H144,2)</f>
        <v>0</v>
      </c>
      <c r="K144" s="117" t="s">
        <v>82</v>
      </c>
      <c r="L144" s="21"/>
      <c r="M144" s="121" t="s">
        <v>0</v>
      </c>
      <c r="N144" s="122" t="s">
        <v>25</v>
      </c>
      <c r="O144" s="123">
        <v>1.9E-2</v>
      </c>
      <c r="P144" s="123">
        <f>O144*H144</f>
        <v>13.49</v>
      </c>
      <c r="Q144" s="123">
        <v>1.6000000000000001E-4</v>
      </c>
      <c r="R144" s="123">
        <f>Q144*H144</f>
        <v>0.11360000000000001</v>
      </c>
      <c r="S144" s="123">
        <v>0.23</v>
      </c>
      <c r="T144" s="124">
        <f>S144*H144</f>
        <v>163.30000000000001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25" t="s">
        <v>83</v>
      </c>
      <c r="AT144" s="125" t="s">
        <v>78</v>
      </c>
      <c r="AU144" s="125" t="s">
        <v>46</v>
      </c>
      <c r="AY144" s="11" t="s">
        <v>76</v>
      </c>
      <c r="BE144" s="126">
        <f>IF(N144="základní",J144,0)</f>
        <v>0</v>
      </c>
      <c r="BF144" s="126">
        <f>IF(N144="snížená",J144,0)</f>
        <v>0</v>
      </c>
      <c r="BG144" s="126">
        <f>IF(N144="zákl. přenesená",J144,0)</f>
        <v>0</v>
      </c>
      <c r="BH144" s="126">
        <f>IF(N144="sníž. přenesená",J144,0)</f>
        <v>0</v>
      </c>
      <c r="BI144" s="126">
        <f>IF(N144="nulová",J144,0)</f>
        <v>0</v>
      </c>
      <c r="BJ144" s="11" t="s">
        <v>44</v>
      </c>
      <c r="BK144" s="126">
        <f>ROUND(I144*H144,2)</f>
        <v>0</v>
      </c>
      <c r="BL144" s="11" t="s">
        <v>83</v>
      </c>
      <c r="BM144" s="125" t="s">
        <v>119</v>
      </c>
    </row>
    <row r="145" spans="1:65" s="2" customFormat="1" ht="29.25">
      <c r="A145" s="18"/>
      <c r="B145" s="19"/>
      <c r="C145" s="20"/>
      <c r="D145" s="127" t="s">
        <v>85</v>
      </c>
      <c r="E145" s="20"/>
      <c r="F145" s="128" t="s">
        <v>120</v>
      </c>
      <c r="G145" s="20"/>
      <c r="H145" s="20"/>
      <c r="I145" s="20"/>
      <c r="J145" s="20"/>
      <c r="K145" s="20"/>
      <c r="L145" s="21"/>
      <c r="M145" s="129"/>
      <c r="N145" s="130"/>
      <c r="O145" s="28"/>
      <c r="P145" s="28"/>
      <c r="Q145" s="28"/>
      <c r="R145" s="28"/>
      <c r="S145" s="28"/>
      <c r="T145" s="29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T145" s="11" t="s">
        <v>85</v>
      </c>
      <c r="AU145" s="11" t="s">
        <v>46</v>
      </c>
    </row>
    <row r="146" spans="1:65" s="2" customFormat="1" ht="16.5" customHeight="1">
      <c r="A146" s="18"/>
      <c r="B146" s="19"/>
      <c r="C146" s="115" t="s">
        <v>121</v>
      </c>
      <c r="D146" s="115" t="s">
        <v>78</v>
      </c>
      <c r="E146" s="116" t="s">
        <v>122</v>
      </c>
      <c r="F146" s="117" t="s">
        <v>123</v>
      </c>
      <c r="G146" s="118" t="s">
        <v>124</v>
      </c>
      <c r="H146" s="119">
        <v>317</v>
      </c>
      <c r="I146" s="120"/>
      <c r="J146" s="120">
        <f>ROUND(I146*H146,2)</f>
        <v>0</v>
      </c>
      <c r="K146" s="117" t="s">
        <v>82</v>
      </c>
      <c r="L146" s="21"/>
      <c r="M146" s="121" t="s">
        <v>0</v>
      </c>
      <c r="N146" s="122" t="s">
        <v>25</v>
      </c>
      <c r="O146" s="123">
        <v>0.27200000000000002</v>
      </c>
      <c r="P146" s="123">
        <f>O146*H146</f>
        <v>86.224000000000004</v>
      </c>
      <c r="Q146" s="123">
        <v>0</v>
      </c>
      <c r="R146" s="123">
        <f>Q146*H146</f>
        <v>0</v>
      </c>
      <c r="S146" s="123">
        <v>0.28999999999999998</v>
      </c>
      <c r="T146" s="124">
        <f>S146*H146</f>
        <v>91.929999999999993</v>
      </c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R146" s="125" t="s">
        <v>83</v>
      </c>
      <c r="AT146" s="125" t="s">
        <v>78</v>
      </c>
      <c r="AU146" s="125" t="s">
        <v>46</v>
      </c>
      <c r="AY146" s="11" t="s">
        <v>76</v>
      </c>
      <c r="BE146" s="126">
        <f>IF(N146="základní",J146,0)</f>
        <v>0</v>
      </c>
      <c r="BF146" s="126">
        <f>IF(N146="snížená",J146,0)</f>
        <v>0</v>
      </c>
      <c r="BG146" s="126">
        <f>IF(N146="zákl. přenesená",J146,0)</f>
        <v>0</v>
      </c>
      <c r="BH146" s="126">
        <f>IF(N146="sníž. přenesená",J146,0)</f>
        <v>0</v>
      </c>
      <c r="BI146" s="126">
        <f>IF(N146="nulová",J146,0)</f>
        <v>0</v>
      </c>
      <c r="BJ146" s="11" t="s">
        <v>44</v>
      </c>
      <c r="BK146" s="126">
        <f>ROUND(I146*H146,2)</f>
        <v>0</v>
      </c>
      <c r="BL146" s="11" t="s">
        <v>83</v>
      </c>
      <c r="BM146" s="125" t="s">
        <v>125</v>
      </c>
    </row>
    <row r="147" spans="1:65" s="2" customFormat="1" ht="29.25">
      <c r="A147" s="18"/>
      <c r="B147" s="19"/>
      <c r="C147" s="20"/>
      <c r="D147" s="127" t="s">
        <v>85</v>
      </c>
      <c r="E147" s="20"/>
      <c r="F147" s="128" t="s">
        <v>126</v>
      </c>
      <c r="G147" s="20"/>
      <c r="H147" s="20"/>
      <c r="I147" s="20"/>
      <c r="J147" s="20"/>
      <c r="K147" s="20"/>
      <c r="L147" s="21"/>
      <c r="M147" s="129"/>
      <c r="N147" s="130"/>
      <c r="O147" s="28"/>
      <c r="P147" s="28"/>
      <c r="Q147" s="28"/>
      <c r="R147" s="28"/>
      <c r="S147" s="28"/>
      <c r="T147" s="29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T147" s="11" t="s">
        <v>85</v>
      </c>
      <c r="AU147" s="11" t="s">
        <v>46</v>
      </c>
    </row>
    <row r="148" spans="1:65" s="2" customFormat="1" ht="24.2" customHeight="1">
      <c r="A148" s="18"/>
      <c r="B148" s="19"/>
      <c r="C148" s="115" t="s">
        <v>127</v>
      </c>
      <c r="D148" s="115" t="s">
        <v>78</v>
      </c>
      <c r="E148" s="116" t="s">
        <v>128</v>
      </c>
      <c r="F148" s="117" t="s">
        <v>129</v>
      </c>
      <c r="G148" s="118" t="s">
        <v>81</v>
      </c>
      <c r="H148" s="119">
        <v>718.3</v>
      </c>
      <c r="I148" s="120"/>
      <c r="J148" s="120">
        <f>ROUND(I148*H148,2)</f>
        <v>0</v>
      </c>
      <c r="K148" s="117" t="s">
        <v>82</v>
      </c>
      <c r="L148" s="21"/>
      <c r="M148" s="121" t="s">
        <v>0</v>
      </c>
      <c r="N148" s="122" t="s">
        <v>25</v>
      </c>
      <c r="O148" s="123">
        <v>0.03</v>
      </c>
      <c r="P148" s="123">
        <f>O148*H148</f>
        <v>21.548999999999999</v>
      </c>
      <c r="Q148" s="123">
        <v>0</v>
      </c>
      <c r="R148" s="123">
        <f>Q148*H148</f>
        <v>0</v>
      </c>
      <c r="S148" s="123">
        <v>0</v>
      </c>
      <c r="T148" s="124">
        <f>S148*H148</f>
        <v>0</v>
      </c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R148" s="125" t="s">
        <v>83</v>
      </c>
      <c r="AT148" s="125" t="s">
        <v>78</v>
      </c>
      <c r="AU148" s="125" t="s">
        <v>46</v>
      </c>
      <c r="AY148" s="11" t="s">
        <v>76</v>
      </c>
      <c r="BE148" s="126">
        <f>IF(N148="základní",J148,0)</f>
        <v>0</v>
      </c>
      <c r="BF148" s="126">
        <f>IF(N148="snížená",J148,0)</f>
        <v>0</v>
      </c>
      <c r="BG148" s="126">
        <f>IF(N148="zákl. přenesená",J148,0)</f>
        <v>0</v>
      </c>
      <c r="BH148" s="126">
        <f>IF(N148="sníž. přenesená",J148,0)</f>
        <v>0</v>
      </c>
      <c r="BI148" s="126">
        <f>IF(N148="nulová",J148,0)</f>
        <v>0</v>
      </c>
      <c r="BJ148" s="11" t="s">
        <v>44</v>
      </c>
      <c r="BK148" s="126">
        <f>ROUND(I148*H148,2)</f>
        <v>0</v>
      </c>
      <c r="BL148" s="11" t="s">
        <v>83</v>
      </c>
      <c r="BM148" s="125" t="s">
        <v>130</v>
      </c>
    </row>
    <row r="149" spans="1:65" s="2" customFormat="1" ht="19.5">
      <c r="A149" s="18"/>
      <c r="B149" s="19"/>
      <c r="C149" s="20"/>
      <c r="D149" s="127" t="s">
        <v>85</v>
      </c>
      <c r="E149" s="20"/>
      <c r="F149" s="128" t="s">
        <v>131</v>
      </c>
      <c r="G149" s="20"/>
      <c r="H149" s="20"/>
      <c r="I149" s="20"/>
      <c r="J149" s="20"/>
      <c r="K149" s="20"/>
      <c r="L149" s="21"/>
      <c r="M149" s="129"/>
      <c r="N149" s="130"/>
      <c r="O149" s="28"/>
      <c r="P149" s="28"/>
      <c r="Q149" s="28"/>
      <c r="R149" s="28"/>
      <c r="S149" s="28"/>
      <c r="T149" s="29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T149" s="11" t="s">
        <v>85</v>
      </c>
      <c r="AU149" s="11" t="s">
        <v>46</v>
      </c>
    </row>
    <row r="150" spans="1:65" s="2" customFormat="1" ht="33" customHeight="1">
      <c r="A150" s="18"/>
      <c r="B150" s="19"/>
      <c r="C150" s="115" t="s">
        <v>103</v>
      </c>
      <c r="D150" s="115" t="s">
        <v>78</v>
      </c>
      <c r="E150" s="116" t="s">
        <v>132</v>
      </c>
      <c r="F150" s="117" t="s">
        <v>133</v>
      </c>
      <c r="G150" s="118" t="s">
        <v>134</v>
      </c>
      <c r="H150" s="119">
        <v>621.99</v>
      </c>
      <c r="I150" s="120"/>
      <c r="J150" s="120">
        <f>ROUND(I150*H150,2)</f>
        <v>0</v>
      </c>
      <c r="K150" s="117" t="s">
        <v>82</v>
      </c>
      <c r="L150" s="21"/>
      <c r="M150" s="121" t="s">
        <v>0</v>
      </c>
      <c r="N150" s="122" t="s">
        <v>25</v>
      </c>
      <c r="O150" s="123">
        <v>0.10100000000000001</v>
      </c>
      <c r="P150" s="123">
        <f>O150*H150</f>
        <v>62.820990000000002</v>
      </c>
      <c r="Q150" s="123">
        <v>0</v>
      </c>
      <c r="R150" s="123">
        <f>Q150*H150</f>
        <v>0</v>
      </c>
      <c r="S150" s="123">
        <v>0</v>
      </c>
      <c r="T150" s="124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25" t="s">
        <v>83</v>
      </c>
      <c r="AT150" s="125" t="s">
        <v>78</v>
      </c>
      <c r="AU150" s="125" t="s">
        <v>46</v>
      </c>
      <c r="AY150" s="11" t="s">
        <v>76</v>
      </c>
      <c r="BE150" s="126">
        <f>IF(N150="základní",J150,0)</f>
        <v>0</v>
      </c>
      <c r="BF150" s="126">
        <f>IF(N150="snížená",J150,0)</f>
        <v>0</v>
      </c>
      <c r="BG150" s="126">
        <f>IF(N150="zákl. přenesená",J150,0)</f>
        <v>0</v>
      </c>
      <c r="BH150" s="126">
        <f>IF(N150="sníž. přenesená",J150,0)</f>
        <v>0</v>
      </c>
      <c r="BI150" s="126">
        <f>IF(N150="nulová",J150,0)</f>
        <v>0</v>
      </c>
      <c r="BJ150" s="11" t="s">
        <v>44</v>
      </c>
      <c r="BK150" s="126">
        <f>ROUND(I150*H150,2)</f>
        <v>0</v>
      </c>
      <c r="BL150" s="11" t="s">
        <v>83</v>
      </c>
      <c r="BM150" s="125" t="s">
        <v>135</v>
      </c>
    </row>
    <row r="151" spans="1:65" s="2" customFormat="1" ht="19.5">
      <c r="A151" s="18"/>
      <c r="B151" s="19"/>
      <c r="C151" s="20"/>
      <c r="D151" s="127" t="s">
        <v>85</v>
      </c>
      <c r="E151" s="20"/>
      <c r="F151" s="128" t="s">
        <v>136</v>
      </c>
      <c r="G151" s="20"/>
      <c r="H151" s="20"/>
      <c r="I151" s="20"/>
      <c r="J151" s="20"/>
      <c r="K151" s="20"/>
      <c r="L151" s="21"/>
      <c r="M151" s="129"/>
      <c r="N151" s="130"/>
      <c r="O151" s="28"/>
      <c r="P151" s="28"/>
      <c r="Q151" s="28"/>
      <c r="R151" s="28"/>
      <c r="S151" s="28"/>
      <c r="T151" s="29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11" t="s">
        <v>85</v>
      </c>
      <c r="AU151" s="11" t="s">
        <v>46</v>
      </c>
    </row>
    <row r="152" spans="1:65" s="8" customFormat="1">
      <c r="B152" s="131"/>
      <c r="C152" s="132"/>
      <c r="D152" s="127" t="s">
        <v>96</v>
      </c>
      <c r="E152" s="133" t="s">
        <v>47</v>
      </c>
      <c r="F152" s="134" t="s">
        <v>137</v>
      </c>
      <c r="G152" s="132"/>
      <c r="H152" s="135">
        <v>621.99</v>
      </c>
      <c r="I152" s="132"/>
      <c r="J152" s="132"/>
      <c r="K152" s="132"/>
      <c r="L152" s="136"/>
      <c r="M152" s="137"/>
      <c r="N152" s="138"/>
      <c r="O152" s="138"/>
      <c r="P152" s="138"/>
      <c r="Q152" s="138"/>
      <c r="R152" s="138"/>
      <c r="S152" s="138"/>
      <c r="T152" s="139"/>
      <c r="AT152" s="140" t="s">
        <v>96</v>
      </c>
      <c r="AU152" s="140" t="s">
        <v>46</v>
      </c>
      <c r="AV152" s="8" t="s">
        <v>46</v>
      </c>
      <c r="AW152" s="8" t="s">
        <v>17</v>
      </c>
      <c r="AX152" s="8" t="s">
        <v>44</v>
      </c>
      <c r="AY152" s="140" t="s">
        <v>76</v>
      </c>
    </row>
    <row r="153" spans="1:65" s="2" customFormat="1" ht="37.9" customHeight="1">
      <c r="A153" s="18"/>
      <c r="B153" s="19"/>
      <c r="C153" s="115" t="s">
        <v>138</v>
      </c>
      <c r="D153" s="115" t="s">
        <v>78</v>
      </c>
      <c r="E153" s="116" t="s">
        <v>139</v>
      </c>
      <c r="F153" s="117" t="s">
        <v>140</v>
      </c>
      <c r="G153" s="118" t="s">
        <v>134</v>
      </c>
      <c r="H153" s="119">
        <v>621.99</v>
      </c>
      <c r="I153" s="120"/>
      <c r="J153" s="120">
        <f>ROUND(I153*H153,2)</f>
        <v>0</v>
      </c>
      <c r="K153" s="117" t="s">
        <v>82</v>
      </c>
      <c r="L153" s="21"/>
      <c r="M153" s="121" t="s">
        <v>0</v>
      </c>
      <c r="N153" s="122" t="s">
        <v>25</v>
      </c>
      <c r="O153" s="123">
        <v>8.6999999999999994E-2</v>
      </c>
      <c r="P153" s="123">
        <f>O153*H153</f>
        <v>54.113129999999998</v>
      </c>
      <c r="Q153" s="123">
        <v>0</v>
      </c>
      <c r="R153" s="123">
        <f>Q153*H153</f>
        <v>0</v>
      </c>
      <c r="S153" s="123">
        <v>0</v>
      </c>
      <c r="T153" s="124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25" t="s">
        <v>83</v>
      </c>
      <c r="AT153" s="125" t="s">
        <v>78</v>
      </c>
      <c r="AU153" s="125" t="s">
        <v>46</v>
      </c>
      <c r="AY153" s="11" t="s">
        <v>76</v>
      </c>
      <c r="BE153" s="126">
        <f>IF(N153="základní",J153,0)</f>
        <v>0</v>
      </c>
      <c r="BF153" s="126">
        <f>IF(N153="snížená",J153,0)</f>
        <v>0</v>
      </c>
      <c r="BG153" s="126">
        <f>IF(N153="zákl. přenesená",J153,0)</f>
        <v>0</v>
      </c>
      <c r="BH153" s="126">
        <f>IF(N153="sníž. přenesená",J153,0)</f>
        <v>0</v>
      </c>
      <c r="BI153" s="126">
        <f>IF(N153="nulová",J153,0)</f>
        <v>0</v>
      </c>
      <c r="BJ153" s="11" t="s">
        <v>44</v>
      </c>
      <c r="BK153" s="126">
        <f>ROUND(I153*H153,2)</f>
        <v>0</v>
      </c>
      <c r="BL153" s="11" t="s">
        <v>83</v>
      </c>
      <c r="BM153" s="125" t="s">
        <v>141</v>
      </c>
    </row>
    <row r="154" spans="1:65" s="2" customFormat="1" ht="39">
      <c r="A154" s="18"/>
      <c r="B154" s="19"/>
      <c r="C154" s="20"/>
      <c r="D154" s="127" t="s">
        <v>85</v>
      </c>
      <c r="E154" s="20"/>
      <c r="F154" s="128" t="s">
        <v>142</v>
      </c>
      <c r="G154" s="20"/>
      <c r="H154" s="20"/>
      <c r="I154" s="20"/>
      <c r="J154" s="20"/>
      <c r="K154" s="20"/>
      <c r="L154" s="21"/>
      <c r="M154" s="129"/>
      <c r="N154" s="130"/>
      <c r="O154" s="28"/>
      <c r="P154" s="28"/>
      <c r="Q154" s="28"/>
      <c r="R154" s="28"/>
      <c r="S154" s="28"/>
      <c r="T154" s="29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T154" s="11" t="s">
        <v>85</v>
      </c>
      <c r="AU154" s="11" t="s">
        <v>46</v>
      </c>
    </row>
    <row r="155" spans="1:65" s="8" customFormat="1">
      <c r="B155" s="131"/>
      <c r="C155" s="132"/>
      <c r="D155" s="127" t="s">
        <v>96</v>
      </c>
      <c r="E155" s="133" t="s">
        <v>0</v>
      </c>
      <c r="F155" s="134" t="s">
        <v>47</v>
      </c>
      <c r="G155" s="132"/>
      <c r="H155" s="135">
        <v>621.99</v>
      </c>
      <c r="I155" s="132"/>
      <c r="J155" s="132"/>
      <c r="K155" s="132"/>
      <c r="L155" s="136"/>
      <c r="M155" s="137"/>
      <c r="N155" s="138"/>
      <c r="O155" s="138"/>
      <c r="P155" s="138"/>
      <c r="Q155" s="138"/>
      <c r="R155" s="138"/>
      <c r="S155" s="138"/>
      <c r="T155" s="139"/>
      <c r="AT155" s="140" t="s">
        <v>96</v>
      </c>
      <c r="AU155" s="140" t="s">
        <v>46</v>
      </c>
      <c r="AV155" s="8" t="s">
        <v>46</v>
      </c>
      <c r="AW155" s="8" t="s">
        <v>17</v>
      </c>
      <c r="AX155" s="8" t="s">
        <v>44</v>
      </c>
      <c r="AY155" s="140" t="s">
        <v>76</v>
      </c>
    </row>
    <row r="156" spans="1:65" s="2" customFormat="1" ht="37.9" customHeight="1">
      <c r="A156" s="18"/>
      <c r="B156" s="19"/>
      <c r="C156" s="115" t="s">
        <v>143</v>
      </c>
      <c r="D156" s="115" t="s">
        <v>78</v>
      </c>
      <c r="E156" s="116" t="s">
        <v>144</v>
      </c>
      <c r="F156" s="117" t="s">
        <v>145</v>
      </c>
      <c r="G156" s="118" t="s">
        <v>134</v>
      </c>
      <c r="H156" s="119">
        <v>1865.97</v>
      </c>
      <c r="I156" s="120"/>
      <c r="J156" s="120">
        <f>ROUND(I156*H156,2)</f>
        <v>0</v>
      </c>
      <c r="K156" s="117" t="s">
        <v>82</v>
      </c>
      <c r="L156" s="21"/>
      <c r="M156" s="121" t="s">
        <v>0</v>
      </c>
      <c r="N156" s="122" t="s">
        <v>25</v>
      </c>
      <c r="O156" s="123">
        <v>5.0000000000000001E-3</v>
      </c>
      <c r="P156" s="123">
        <f>O156*H156</f>
        <v>9.3298500000000004</v>
      </c>
      <c r="Q156" s="123">
        <v>0</v>
      </c>
      <c r="R156" s="123">
        <f>Q156*H156</f>
        <v>0</v>
      </c>
      <c r="S156" s="123">
        <v>0</v>
      </c>
      <c r="T156" s="124">
        <f>S156*H156</f>
        <v>0</v>
      </c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R156" s="125" t="s">
        <v>83</v>
      </c>
      <c r="AT156" s="125" t="s">
        <v>78</v>
      </c>
      <c r="AU156" s="125" t="s">
        <v>46</v>
      </c>
      <c r="AY156" s="11" t="s">
        <v>76</v>
      </c>
      <c r="BE156" s="126">
        <f>IF(N156="základní",J156,0)</f>
        <v>0</v>
      </c>
      <c r="BF156" s="126">
        <f>IF(N156="snížená",J156,0)</f>
        <v>0</v>
      </c>
      <c r="BG156" s="126">
        <f>IF(N156="zákl. přenesená",J156,0)</f>
        <v>0</v>
      </c>
      <c r="BH156" s="126">
        <f>IF(N156="sníž. přenesená",J156,0)</f>
        <v>0</v>
      </c>
      <c r="BI156" s="126">
        <f>IF(N156="nulová",J156,0)</f>
        <v>0</v>
      </c>
      <c r="BJ156" s="11" t="s">
        <v>44</v>
      </c>
      <c r="BK156" s="126">
        <f>ROUND(I156*H156,2)</f>
        <v>0</v>
      </c>
      <c r="BL156" s="11" t="s">
        <v>83</v>
      </c>
      <c r="BM156" s="125" t="s">
        <v>146</v>
      </c>
    </row>
    <row r="157" spans="1:65" s="2" customFormat="1" ht="48.75">
      <c r="A157" s="18"/>
      <c r="B157" s="19"/>
      <c r="C157" s="20"/>
      <c r="D157" s="127" t="s">
        <v>85</v>
      </c>
      <c r="E157" s="20"/>
      <c r="F157" s="128" t="s">
        <v>147</v>
      </c>
      <c r="G157" s="20"/>
      <c r="H157" s="20"/>
      <c r="I157" s="20"/>
      <c r="J157" s="20"/>
      <c r="K157" s="20"/>
      <c r="L157" s="21"/>
      <c r="M157" s="129"/>
      <c r="N157" s="130"/>
      <c r="O157" s="28"/>
      <c r="P157" s="28"/>
      <c r="Q157" s="28"/>
      <c r="R157" s="28"/>
      <c r="S157" s="28"/>
      <c r="T157" s="29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T157" s="11" t="s">
        <v>85</v>
      </c>
      <c r="AU157" s="11" t="s">
        <v>46</v>
      </c>
    </row>
    <row r="158" spans="1:65" s="8" customFormat="1">
      <c r="B158" s="131"/>
      <c r="C158" s="132"/>
      <c r="D158" s="127" t="s">
        <v>96</v>
      </c>
      <c r="E158" s="133" t="s">
        <v>0</v>
      </c>
      <c r="F158" s="134" t="s">
        <v>47</v>
      </c>
      <c r="G158" s="132"/>
      <c r="H158" s="135">
        <v>621.99</v>
      </c>
      <c r="I158" s="132"/>
      <c r="J158" s="132"/>
      <c r="K158" s="132"/>
      <c r="L158" s="136"/>
      <c r="M158" s="137"/>
      <c r="N158" s="138"/>
      <c r="O158" s="138"/>
      <c r="P158" s="138"/>
      <c r="Q158" s="138"/>
      <c r="R158" s="138"/>
      <c r="S158" s="138"/>
      <c r="T158" s="139"/>
      <c r="AT158" s="140" t="s">
        <v>96</v>
      </c>
      <c r="AU158" s="140" t="s">
        <v>46</v>
      </c>
      <c r="AV158" s="8" t="s">
        <v>46</v>
      </c>
      <c r="AW158" s="8" t="s">
        <v>17</v>
      </c>
      <c r="AX158" s="8" t="s">
        <v>44</v>
      </c>
      <c r="AY158" s="140" t="s">
        <v>76</v>
      </c>
    </row>
    <row r="159" spans="1:65" s="8" customFormat="1">
      <c r="B159" s="131"/>
      <c r="C159" s="132"/>
      <c r="D159" s="127" t="s">
        <v>96</v>
      </c>
      <c r="E159" s="132"/>
      <c r="F159" s="134" t="s">
        <v>148</v>
      </c>
      <c r="G159" s="132"/>
      <c r="H159" s="135">
        <v>1865.97</v>
      </c>
      <c r="I159" s="132"/>
      <c r="J159" s="132"/>
      <c r="K159" s="132"/>
      <c r="L159" s="136"/>
      <c r="M159" s="137"/>
      <c r="N159" s="138"/>
      <c r="O159" s="138"/>
      <c r="P159" s="138"/>
      <c r="Q159" s="138"/>
      <c r="R159" s="138"/>
      <c r="S159" s="138"/>
      <c r="T159" s="139"/>
      <c r="AT159" s="140" t="s">
        <v>96</v>
      </c>
      <c r="AU159" s="140" t="s">
        <v>46</v>
      </c>
      <c r="AV159" s="8" t="s">
        <v>46</v>
      </c>
      <c r="AW159" s="8" t="s">
        <v>1</v>
      </c>
      <c r="AX159" s="8" t="s">
        <v>44</v>
      </c>
      <c r="AY159" s="140" t="s">
        <v>76</v>
      </c>
    </row>
    <row r="160" spans="1:65" s="2" customFormat="1" ht="24.2" customHeight="1">
      <c r="A160" s="18"/>
      <c r="B160" s="19"/>
      <c r="C160" s="115" t="s">
        <v>149</v>
      </c>
      <c r="D160" s="115" t="s">
        <v>78</v>
      </c>
      <c r="E160" s="116" t="s">
        <v>150</v>
      </c>
      <c r="F160" s="117" t="s">
        <v>151</v>
      </c>
      <c r="G160" s="118" t="s">
        <v>152</v>
      </c>
      <c r="H160" s="119">
        <v>1119.5820000000001</v>
      </c>
      <c r="I160" s="120"/>
      <c r="J160" s="120">
        <f>ROUND(I160*H160,2)</f>
        <v>0</v>
      </c>
      <c r="K160" s="117" t="s">
        <v>82</v>
      </c>
      <c r="L160" s="21"/>
      <c r="M160" s="121" t="s">
        <v>0</v>
      </c>
      <c r="N160" s="122" t="s">
        <v>25</v>
      </c>
      <c r="O160" s="123">
        <v>0</v>
      </c>
      <c r="P160" s="123">
        <f>O160*H160</f>
        <v>0</v>
      </c>
      <c r="Q160" s="123">
        <v>0</v>
      </c>
      <c r="R160" s="123">
        <f>Q160*H160</f>
        <v>0</v>
      </c>
      <c r="S160" s="123">
        <v>0</v>
      </c>
      <c r="T160" s="124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125" t="s">
        <v>83</v>
      </c>
      <c r="AT160" s="125" t="s">
        <v>78</v>
      </c>
      <c r="AU160" s="125" t="s">
        <v>46</v>
      </c>
      <c r="AY160" s="11" t="s">
        <v>76</v>
      </c>
      <c r="BE160" s="126">
        <f>IF(N160="základní",J160,0)</f>
        <v>0</v>
      </c>
      <c r="BF160" s="126">
        <f>IF(N160="snížená",J160,0)</f>
        <v>0</v>
      </c>
      <c r="BG160" s="126">
        <f>IF(N160="zákl. přenesená",J160,0)</f>
        <v>0</v>
      </c>
      <c r="BH160" s="126">
        <f>IF(N160="sníž. přenesená",J160,0)</f>
        <v>0</v>
      </c>
      <c r="BI160" s="126">
        <f>IF(N160="nulová",J160,0)</f>
        <v>0</v>
      </c>
      <c r="BJ160" s="11" t="s">
        <v>44</v>
      </c>
      <c r="BK160" s="126">
        <f>ROUND(I160*H160,2)</f>
        <v>0</v>
      </c>
      <c r="BL160" s="11" t="s">
        <v>83</v>
      </c>
      <c r="BM160" s="125" t="s">
        <v>153</v>
      </c>
    </row>
    <row r="161" spans="1:65" s="2" customFormat="1" ht="29.25">
      <c r="A161" s="18"/>
      <c r="B161" s="19"/>
      <c r="C161" s="20"/>
      <c r="D161" s="127" t="s">
        <v>85</v>
      </c>
      <c r="E161" s="20"/>
      <c r="F161" s="128" t="s">
        <v>154</v>
      </c>
      <c r="G161" s="20"/>
      <c r="H161" s="20"/>
      <c r="I161" s="20"/>
      <c r="J161" s="20"/>
      <c r="K161" s="20"/>
      <c r="L161" s="21"/>
      <c r="M161" s="129"/>
      <c r="N161" s="130"/>
      <c r="O161" s="28"/>
      <c r="P161" s="28"/>
      <c r="Q161" s="28"/>
      <c r="R161" s="28"/>
      <c r="S161" s="28"/>
      <c r="T161" s="29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11" t="s">
        <v>85</v>
      </c>
      <c r="AU161" s="11" t="s">
        <v>46</v>
      </c>
    </row>
    <row r="162" spans="1:65" s="8" customFormat="1">
      <c r="B162" s="131"/>
      <c r="C162" s="132"/>
      <c r="D162" s="127" t="s">
        <v>96</v>
      </c>
      <c r="E162" s="133" t="s">
        <v>0</v>
      </c>
      <c r="F162" s="134" t="s">
        <v>155</v>
      </c>
      <c r="G162" s="132"/>
      <c r="H162" s="135">
        <v>1119.5820000000001</v>
      </c>
      <c r="I162" s="132"/>
      <c r="J162" s="132"/>
      <c r="K162" s="132"/>
      <c r="L162" s="136"/>
      <c r="M162" s="137"/>
      <c r="N162" s="138"/>
      <c r="O162" s="138"/>
      <c r="P162" s="138"/>
      <c r="Q162" s="138"/>
      <c r="R162" s="138"/>
      <c r="S162" s="138"/>
      <c r="T162" s="139"/>
      <c r="AT162" s="140" t="s">
        <v>96</v>
      </c>
      <c r="AU162" s="140" t="s">
        <v>46</v>
      </c>
      <c r="AV162" s="8" t="s">
        <v>46</v>
      </c>
      <c r="AW162" s="8" t="s">
        <v>17</v>
      </c>
      <c r="AX162" s="8" t="s">
        <v>44</v>
      </c>
      <c r="AY162" s="140" t="s">
        <v>76</v>
      </c>
    </row>
    <row r="163" spans="1:65" s="2" customFormat="1" ht="16.5" customHeight="1">
      <c r="A163" s="18"/>
      <c r="B163" s="19"/>
      <c r="C163" s="115" t="s">
        <v>156</v>
      </c>
      <c r="D163" s="115" t="s">
        <v>78</v>
      </c>
      <c r="E163" s="116" t="s">
        <v>157</v>
      </c>
      <c r="F163" s="117" t="s">
        <v>158</v>
      </c>
      <c r="G163" s="118" t="s">
        <v>134</v>
      </c>
      <c r="H163" s="119">
        <v>621.99</v>
      </c>
      <c r="I163" s="120"/>
      <c r="J163" s="120">
        <f>ROUND(I163*H163,2)</f>
        <v>0</v>
      </c>
      <c r="K163" s="117" t="s">
        <v>82</v>
      </c>
      <c r="L163" s="21"/>
      <c r="M163" s="121" t="s">
        <v>0</v>
      </c>
      <c r="N163" s="122" t="s">
        <v>25</v>
      </c>
      <c r="O163" s="123">
        <v>8.9999999999999993E-3</v>
      </c>
      <c r="P163" s="123">
        <f>O163*H163</f>
        <v>5.5979099999999997</v>
      </c>
      <c r="Q163" s="123">
        <v>0</v>
      </c>
      <c r="R163" s="123">
        <f>Q163*H163</f>
        <v>0</v>
      </c>
      <c r="S163" s="123">
        <v>0</v>
      </c>
      <c r="T163" s="124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25" t="s">
        <v>83</v>
      </c>
      <c r="AT163" s="125" t="s">
        <v>78</v>
      </c>
      <c r="AU163" s="125" t="s">
        <v>46</v>
      </c>
      <c r="AY163" s="11" t="s">
        <v>76</v>
      </c>
      <c r="BE163" s="126">
        <f>IF(N163="základní",J163,0)</f>
        <v>0</v>
      </c>
      <c r="BF163" s="126">
        <f>IF(N163="snížená",J163,0)</f>
        <v>0</v>
      </c>
      <c r="BG163" s="126">
        <f>IF(N163="zákl. přenesená",J163,0)</f>
        <v>0</v>
      </c>
      <c r="BH163" s="126">
        <f>IF(N163="sníž. přenesená",J163,0)</f>
        <v>0</v>
      </c>
      <c r="BI163" s="126">
        <f>IF(N163="nulová",J163,0)</f>
        <v>0</v>
      </c>
      <c r="BJ163" s="11" t="s">
        <v>44</v>
      </c>
      <c r="BK163" s="126">
        <f>ROUND(I163*H163,2)</f>
        <v>0</v>
      </c>
      <c r="BL163" s="11" t="s">
        <v>83</v>
      </c>
      <c r="BM163" s="125" t="s">
        <v>159</v>
      </c>
    </row>
    <row r="164" spans="1:65" s="2" customFormat="1" ht="19.5">
      <c r="A164" s="18"/>
      <c r="B164" s="19"/>
      <c r="C164" s="20"/>
      <c r="D164" s="127" t="s">
        <v>85</v>
      </c>
      <c r="E164" s="20"/>
      <c r="F164" s="128" t="s">
        <v>160</v>
      </c>
      <c r="G164" s="20"/>
      <c r="H164" s="20"/>
      <c r="I164" s="20"/>
      <c r="J164" s="20"/>
      <c r="K164" s="20"/>
      <c r="L164" s="21"/>
      <c r="M164" s="129"/>
      <c r="N164" s="130"/>
      <c r="O164" s="28"/>
      <c r="P164" s="28"/>
      <c r="Q164" s="28"/>
      <c r="R164" s="28"/>
      <c r="S164" s="28"/>
      <c r="T164" s="29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11" t="s">
        <v>85</v>
      </c>
      <c r="AU164" s="11" t="s">
        <v>46</v>
      </c>
    </row>
    <row r="165" spans="1:65" s="8" customFormat="1">
      <c r="B165" s="131"/>
      <c r="C165" s="132"/>
      <c r="D165" s="127" t="s">
        <v>96</v>
      </c>
      <c r="E165" s="133" t="s">
        <v>0</v>
      </c>
      <c r="F165" s="134" t="s">
        <v>47</v>
      </c>
      <c r="G165" s="132"/>
      <c r="H165" s="135">
        <v>621.99</v>
      </c>
      <c r="I165" s="132"/>
      <c r="J165" s="132"/>
      <c r="K165" s="132"/>
      <c r="L165" s="136"/>
      <c r="M165" s="137"/>
      <c r="N165" s="138"/>
      <c r="O165" s="138"/>
      <c r="P165" s="138"/>
      <c r="Q165" s="138"/>
      <c r="R165" s="138"/>
      <c r="S165" s="138"/>
      <c r="T165" s="139"/>
      <c r="AT165" s="140" t="s">
        <v>96</v>
      </c>
      <c r="AU165" s="140" t="s">
        <v>46</v>
      </c>
      <c r="AV165" s="8" t="s">
        <v>46</v>
      </c>
      <c r="AW165" s="8" t="s">
        <v>17</v>
      </c>
      <c r="AX165" s="8" t="s">
        <v>44</v>
      </c>
      <c r="AY165" s="140" t="s">
        <v>76</v>
      </c>
    </row>
    <row r="166" spans="1:65" s="2" customFormat="1" ht="24.2" customHeight="1">
      <c r="A166" s="18"/>
      <c r="B166" s="19"/>
      <c r="C166" s="115" t="s">
        <v>3</v>
      </c>
      <c r="D166" s="115" t="s">
        <v>78</v>
      </c>
      <c r="E166" s="116" t="s">
        <v>161</v>
      </c>
      <c r="F166" s="117" t="s">
        <v>162</v>
      </c>
      <c r="G166" s="118" t="s">
        <v>81</v>
      </c>
      <c r="H166" s="119">
        <v>884</v>
      </c>
      <c r="I166" s="120"/>
      <c r="J166" s="120">
        <f>ROUND(I166*H166,2)</f>
        <v>0</v>
      </c>
      <c r="K166" s="117" t="s">
        <v>82</v>
      </c>
      <c r="L166" s="21"/>
      <c r="M166" s="121" t="s">
        <v>0</v>
      </c>
      <c r="N166" s="122" t="s">
        <v>25</v>
      </c>
      <c r="O166" s="123">
        <v>2.5000000000000001E-2</v>
      </c>
      <c r="P166" s="123">
        <f>O166*H166</f>
        <v>22.1</v>
      </c>
      <c r="Q166" s="123">
        <v>0</v>
      </c>
      <c r="R166" s="123">
        <f>Q166*H166</f>
        <v>0</v>
      </c>
      <c r="S166" s="123">
        <v>0</v>
      </c>
      <c r="T166" s="124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25" t="s">
        <v>83</v>
      </c>
      <c r="AT166" s="125" t="s">
        <v>78</v>
      </c>
      <c r="AU166" s="125" t="s">
        <v>46</v>
      </c>
      <c r="AY166" s="11" t="s">
        <v>76</v>
      </c>
      <c r="BE166" s="126">
        <f>IF(N166="základní",J166,0)</f>
        <v>0</v>
      </c>
      <c r="BF166" s="126">
        <f>IF(N166="snížená",J166,0)</f>
        <v>0</v>
      </c>
      <c r="BG166" s="126">
        <f>IF(N166="zákl. přenesená",J166,0)</f>
        <v>0</v>
      </c>
      <c r="BH166" s="126">
        <f>IF(N166="sníž. přenesená",J166,0)</f>
        <v>0</v>
      </c>
      <c r="BI166" s="126">
        <f>IF(N166="nulová",J166,0)</f>
        <v>0</v>
      </c>
      <c r="BJ166" s="11" t="s">
        <v>44</v>
      </c>
      <c r="BK166" s="126">
        <f>ROUND(I166*H166,2)</f>
        <v>0</v>
      </c>
      <c r="BL166" s="11" t="s">
        <v>83</v>
      </c>
      <c r="BM166" s="125" t="s">
        <v>163</v>
      </c>
    </row>
    <row r="167" spans="1:65" s="2" customFormat="1" ht="19.5">
      <c r="A167" s="18"/>
      <c r="B167" s="19"/>
      <c r="C167" s="20"/>
      <c r="D167" s="127" t="s">
        <v>85</v>
      </c>
      <c r="E167" s="20"/>
      <c r="F167" s="128" t="s">
        <v>164</v>
      </c>
      <c r="G167" s="20"/>
      <c r="H167" s="20"/>
      <c r="I167" s="20"/>
      <c r="J167" s="20"/>
      <c r="K167" s="20"/>
      <c r="L167" s="21"/>
      <c r="M167" s="129"/>
      <c r="N167" s="130"/>
      <c r="O167" s="28"/>
      <c r="P167" s="28"/>
      <c r="Q167" s="28"/>
      <c r="R167" s="28"/>
      <c r="S167" s="28"/>
      <c r="T167" s="29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11" t="s">
        <v>85</v>
      </c>
      <c r="AU167" s="11" t="s">
        <v>46</v>
      </c>
    </row>
    <row r="168" spans="1:65" s="8" customFormat="1">
      <c r="B168" s="131"/>
      <c r="C168" s="132"/>
      <c r="D168" s="127" t="s">
        <v>96</v>
      </c>
      <c r="E168" s="133" t="s">
        <v>0</v>
      </c>
      <c r="F168" s="134" t="s">
        <v>165</v>
      </c>
      <c r="G168" s="132"/>
      <c r="H168" s="135">
        <v>884</v>
      </c>
      <c r="I168" s="132"/>
      <c r="J168" s="132"/>
      <c r="K168" s="132"/>
      <c r="L168" s="136"/>
      <c r="M168" s="137"/>
      <c r="N168" s="138"/>
      <c r="O168" s="138"/>
      <c r="P168" s="138"/>
      <c r="Q168" s="138"/>
      <c r="R168" s="138"/>
      <c r="S168" s="138"/>
      <c r="T168" s="139"/>
      <c r="AT168" s="140" t="s">
        <v>96</v>
      </c>
      <c r="AU168" s="140" t="s">
        <v>46</v>
      </c>
      <c r="AV168" s="8" t="s">
        <v>46</v>
      </c>
      <c r="AW168" s="8" t="s">
        <v>17</v>
      </c>
      <c r="AX168" s="8" t="s">
        <v>44</v>
      </c>
      <c r="AY168" s="140" t="s">
        <v>76</v>
      </c>
    </row>
    <row r="169" spans="1:65" s="2" customFormat="1" ht="24.2" customHeight="1">
      <c r="A169" s="18"/>
      <c r="B169" s="19"/>
      <c r="C169" s="115" t="s">
        <v>166</v>
      </c>
      <c r="D169" s="115" t="s">
        <v>78</v>
      </c>
      <c r="E169" s="116" t="s">
        <v>167</v>
      </c>
      <c r="F169" s="117" t="s">
        <v>168</v>
      </c>
      <c r="G169" s="118" t="s">
        <v>169</v>
      </c>
      <c r="H169" s="119">
        <v>1</v>
      </c>
      <c r="I169" s="120"/>
      <c r="J169" s="120">
        <f>ROUND(I169*H169,2)</f>
        <v>0</v>
      </c>
      <c r="K169" s="117" t="s">
        <v>0</v>
      </c>
      <c r="L169" s="21"/>
      <c r="M169" s="121" t="s">
        <v>0</v>
      </c>
      <c r="N169" s="122" t="s">
        <v>25</v>
      </c>
      <c r="O169" s="123">
        <v>0</v>
      </c>
      <c r="P169" s="123">
        <f>O169*H169</f>
        <v>0</v>
      </c>
      <c r="Q169" s="123">
        <v>2</v>
      </c>
      <c r="R169" s="123">
        <f>Q169*H169</f>
        <v>2</v>
      </c>
      <c r="S169" s="123">
        <v>2</v>
      </c>
      <c r="T169" s="124">
        <f>S169*H169</f>
        <v>2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125" t="s">
        <v>83</v>
      </c>
      <c r="AT169" s="125" t="s">
        <v>78</v>
      </c>
      <c r="AU169" s="125" t="s">
        <v>46</v>
      </c>
      <c r="AY169" s="11" t="s">
        <v>76</v>
      </c>
      <c r="BE169" s="126">
        <f>IF(N169="základní",J169,0)</f>
        <v>0</v>
      </c>
      <c r="BF169" s="126">
        <f>IF(N169="snížená",J169,0)</f>
        <v>0</v>
      </c>
      <c r="BG169" s="126">
        <f>IF(N169="zákl. přenesená",J169,0)</f>
        <v>0</v>
      </c>
      <c r="BH169" s="126">
        <f>IF(N169="sníž. přenesená",J169,0)</f>
        <v>0</v>
      </c>
      <c r="BI169" s="126">
        <f>IF(N169="nulová",J169,0)</f>
        <v>0</v>
      </c>
      <c r="BJ169" s="11" t="s">
        <v>44</v>
      </c>
      <c r="BK169" s="126">
        <f>ROUND(I169*H169,2)</f>
        <v>0</v>
      </c>
      <c r="BL169" s="11" t="s">
        <v>83</v>
      </c>
      <c r="BM169" s="125" t="s">
        <v>170</v>
      </c>
    </row>
    <row r="170" spans="1:65" s="2" customFormat="1">
      <c r="A170" s="18"/>
      <c r="B170" s="19"/>
      <c r="C170" s="20"/>
      <c r="D170" s="127" t="s">
        <v>85</v>
      </c>
      <c r="E170" s="20"/>
      <c r="F170" s="128" t="s">
        <v>168</v>
      </c>
      <c r="G170" s="20"/>
      <c r="H170" s="20"/>
      <c r="I170" s="20"/>
      <c r="J170" s="20"/>
      <c r="K170" s="20"/>
      <c r="L170" s="21"/>
      <c r="M170" s="129"/>
      <c r="N170" s="130"/>
      <c r="O170" s="28"/>
      <c r="P170" s="28"/>
      <c r="Q170" s="28"/>
      <c r="R170" s="28"/>
      <c r="S170" s="28"/>
      <c r="T170" s="29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T170" s="11" t="s">
        <v>85</v>
      </c>
      <c r="AU170" s="11" t="s">
        <v>46</v>
      </c>
    </row>
    <row r="171" spans="1:65" s="9" customFormat="1" ht="22.5">
      <c r="B171" s="141"/>
      <c r="C171" s="142"/>
      <c r="D171" s="127" t="s">
        <v>96</v>
      </c>
      <c r="E171" s="143" t="s">
        <v>0</v>
      </c>
      <c r="F171" s="144" t="s">
        <v>171</v>
      </c>
      <c r="G171" s="142"/>
      <c r="H171" s="143" t="s">
        <v>0</v>
      </c>
      <c r="I171" s="142"/>
      <c r="J171" s="142"/>
      <c r="K171" s="142"/>
      <c r="L171" s="145"/>
      <c r="M171" s="146"/>
      <c r="N171" s="147"/>
      <c r="O171" s="147"/>
      <c r="P171" s="147"/>
      <c r="Q171" s="147"/>
      <c r="R171" s="147"/>
      <c r="S171" s="147"/>
      <c r="T171" s="148"/>
      <c r="AT171" s="149" t="s">
        <v>96</v>
      </c>
      <c r="AU171" s="149" t="s">
        <v>46</v>
      </c>
      <c r="AV171" s="9" t="s">
        <v>44</v>
      </c>
      <c r="AW171" s="9" t="s">
        <v>17</v>
      </c>
      <c r="AX171" s="9" t="s">
        <v>43</v>
      </c>
      <c r="AY171" s="149" t="s">
        <v>76</v>
      </c>
    </row>
    <row r="172" spans="1:65" s="9" customFormat="1" ht="22.5">
      <c r="B172" s="141"/>
      <c r="C172" s="142"/>
      <c r="D172" s="127" t="s">
        <v>96</v>
      </c>
      <c r="E172" s="143" t="s">
        <v>0</v>
      </c>
      <c r="F172" s="144" t="s">
        <v>172</v>
      </c>
      <c r="G172" s="142"/>
      <c r="H172" s="143" t="s">
        <v>0</v>
      </c>
      <c r="I172" s="142"/>
      <c r="J172" s="142"/>
      <c r="K172" s="142"/>
      <c r="L172" s="145"/>
      <c r="M172" s="146"/>
      <c r="N172" s="147"/>
      <c r="O172" s="147"/>
      <c r="P172" s="147"/>
      <c r="Q172" s="147"/>
      <c r="R172" s="147"/>
      <c r="S172" s="147"/>
      <c r="T172" s="148"/>
      <c r="AT172" s="149" t="s">
        <v>96</v>
      </c>
      <c r="AU172" s="149" t="s">
        <v>46</v>
      </c>
      <c r="AV172" s="9" t="s">
        <v>44</v>
      </c>
      <c r="AW172" s="9" t="s">
        <v>17</v>
      </c>
      <c r="AX172" s="9" t="s">
        <v>43</v>
      </c>
      <c r="AY172" s="149" t="s">
        <v>76</v>
      </c>
    </row>
    <row r="173" spans="1:65" s="9" customFormat="1" ht="22.5">
      <c r="B173" s="141"/>
      <c r="C173" s="142"/>
      <c r="D173" s="127" t="s">
        <v>96</v>
      </c>
      <c r="E173" s="143" t="s">
        <v>0</v>
      </c>
      <c r="F173" s="144" t="s">
        <v>173</v>
      </c>
      <c r="G173" s="142"/>
      <c r="H173" s="143" t="s">
        <v>0</v>
      </c>
      <c r="I173" s="142"/>
      <c r="J173" s="142"/>
      <c r="K173" s="142"/>
      <c r="L173" s="145"/>
      <c r="M173" s="146"/>
      <c r="N173" s="147"/>
      <c r="O173" s="147"/>
      <c r="P173" s="147"/>
      <c r="Q173" s="147"/>
      <c r="R173" s="147"/>
      <c r="S173" s="147"/>
      <c r="T173" s="148"/>
      <c r="AT173" s="149" t="s">
        <v>96</v>
      </c>
      <c r="AU173" s="149" t="s">
        <v>46</v>
      </c>
      <c r="AV173" s="9" t="s">
        <v>44</v>
      </c>
      <c r="AW173" s="9" t="s">
        <v>17</v>
      </c>
      <c r="AX173" s="9" t="s">
        <v>43</v>
      </c>
      <c r="AY173" s="149" t="s">
        <v>76</v>
      </c>
    </row>
    <row r="174" spans="1:65" s="8" customFormat="1">
      <c r="B174" s="131"/>
      <c r="C174" s="132"/>
      <c r="D174" s="127" t="s">
        <v>96</v>
      </c>
      <c r="E174" s="133" t="s">
        <v>0</v>
      </c>
      <c r="F174" s="134" t="s">
        <v>44</v>
      </c>
      <c r="G174" s="132"/>
      <c r="H174" s="135">
        <v>1</v>
      </c>
      <c r="I174" s="132"/>
      <c r="J174" s="132"/>
      <c r="K174" s="132"/>
      <c r="L174" s="136"/>
      <c r="M174" s="137"/>
      <c r="N174" s="138"/>
      <c r="O174" s="138"/>
      <c r="P174" s="138"/>
      <c r="Q174" s="138"/>
      <c r="R174" s="138"/>
      <c r="S174" s="138"/>
      <c r="T174" s="139"/>
      <c r="AT174" s="140" t="s">
        <v>96</v>
      </c>
      <c r="AU174" s="140" t="s">
        <v>46</v>
      </c>
      <c r="AV174" s="8" t="s">
        <v>46</v>
      </c>
      <c r="AW174" s="8" t="s">
        <v>17</v>
      </c>
      <c r="AX174" s="8" t="s">
        <v>44</v>
      </c>
      <c r="AY174" s="140" t="s">
        <v>76</v>
      </c>
    </row>
    <row r="175" spans="1:65" s="7" customFormat="1" ht="22.9" customHeight="1">
      <c r="B175" s="100"/>
      <c r="C175" s="101"/>
      <c r="D175" s="102" t="s">
        <v>42</v>
      </c>
      <c r="E175" s="113" t="s">
        <v>104</v>
      </c>
      <c r="F175" s="113" t="s">
        <v>174</v>
      </c>
      <c r="G175" s="101"/>
      <c r="H175" s="101"/>
      <c r="I175" s="101"/>
      <c r="J175" s="114">
        <f>BK175</f>
        <v>0</v>
      </c>
      <c r="K175" s="101"/>
      <c r="L175" s="105"/>
      <c r="M175" s="106"/>
      <c r="N175" s="107"/>
      <c r="O175" s="107"/>
      <c r="P175" s="108">
        <f>SUM(P176:P226)</f>
        <v>564.04100000000005</v>
      </c>
      <c r="Q175" s="107"/>
      <c r="R175" s="108">
        <f>SUM(R176:R226)</f>
        <v>1468.21163</v>
      </c>
      <c r="S175" s="107"/>
      <c r="T175" s="109">
        <f>SUM(T176:T226)</f>
        <v>0</v>
      </c>
      <c r="AR175" s="110" t="s">
        <v>44</v>
      </c>
      <c r="AT175" s="111" t="s">
        <v>42</v>
      </c>
      <c r="AU175" s="111" t="s">
        <v>44</v>
      </c>
      <c r="AY175" s="110" t="s">
        <v>76</v>
      </c>
      <c r="BK175" s="112">
        <f>SUM(BK176:BK226)</f>
        <v>0</v>
      </c>
    </row>
    <row r="176" spans="1:65" s="2" customFormat="1" ht="16.5" customHeight="1">
      <c r="A176" s="18"/>
      <c r="B176" s="19"/>
      <c r="C176" s="115" t="s">
        <v>175</v>
      </c>
      <c r="D176" s="115" t="s">
        <v>78</v>
      </c>
      <c r="E176" s="116" t="s">
        <v>176</v>
      </c>
      <c r="F176" s="117" t="s">
        <v>177</v>
      </c>
      <c r="G176" s="118" t="s">
        <v>81</v>
      </c>
      <c r="H176" s="119">
        <v>348</v>
      </c>
      <c r="I176" s="120"/>
      <c r="J176" s="120">
        <f>ROUND(I176*H176,2)</f>
        <v>0</v>
      </c>
      <c r="K176" s="117" t="s">
        <v>82</v>
      </c>
      <c r="L176" s="21"/>
      <c r="M176" s="121" t="s">
        <v>0</v>
      </c>
      <c r="N176" s="122" t="s">
        <v>25</v>
      </c>
      <c r="O176" s="123">
        <v>2.3E-2</v>
      </c>
      <c r="P176" s="123">
        <f>O176*H176</f>
        <v>8.0039999999999996</v>
      </c>
      <c r="Q176" s="123">
        <v>0.23</v>
      </c>
      <c r="R176" s="123">
        <f>Q176*H176</f>
        <v>80.040000000000006</v>
      </c>
      <c r="S176" s="123">
        <v>0</v>
      </c>
      <c r="T176" s="124">
        <f>S176*H176</f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25" t="s">
        <v>83</v>
      </c>
      <c r="AT176" s="125" t="s">
        <v>78</v>
      </c>
      <c r="AU176" s="125" t="s">
        <v>46</v>
      </c>
      <c r="AY176" s="11" t="s">
        <v>76</v>
      </c>
      <c r="BE176" s="126">
        <f>IF(N176="základní",J176,0)</f>
        <v>0</v>
      </c>
      <c r="BF176" s="126">
        <f>IF(N176="snížená",J176,0)</f>
        <v>0</v>
      </c>
      <c r="BG176" s="126">
        <f>IF(N176="zákl. přenesená",J176,0)</f>
        <v>0</v>
      </c>
      <c r="BH176" s="126">
        <f>IF(N176="sníž. přenesená",J176,0)</f>
        <v>0</v>
      </c>
      <c r="BI176" s="126">
        <f>IF(N176="nulová",J176,0)</f>
        <v>0</v>
      </c>
      <c r="BJ176" s="11" t="s">
        <v>44</v>
      </c>
      <c r="BK176" s="126">
        <f>ROUND(I176*H176,2)</f>
        <v>0</v>
      </c>
      <c r="BL176" s="11" t="s">
        <v>83</v>
      </c>
      <c r="BM176" s="125" t="s">
        <v>178</v>
      </c>
    </row>
    <row r="177" spans="1:65" s="2" customFormat="1" ht="19.5">
      <c r="A177" s="18"/>
      <c r="B177" s="19"/>
      <c r="C177" s="20"/>
      <c r="D177" s="127" t="s">
        <v>85</v>
      </c>
      <c r="E177" s="20"/>
      <c r="F177" s="128" t="s">
        <v>179</v>
      </c>
      <c r="G177" s="20"/>
      <c r="H177" s="20"/>
      <c r="I177" s="20"/>
      <c r="J177" s="20"/>
      <c r="K177" s="20"/>
      <c r="L177" s="21"/>
      <c r="M177" s="129"/>
      <c r="N177" s="130"/>
      <c r="O177" s="28"/>
      <c r="P177" s="28"/>
      <c r="Q177" s="28"/>
      <c r="R177" s="28"/>
      <c r="S177" s="28"/>
      <c r="T177" s="29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T177" s="11" t="s">
        <v>85</v>
      </c>
      <c r="AU177" s="11" t="s">
        <v>46</v>
      </c>
    </row>
    <row r="178" spans="1:65" s="2" customFormat="1" ht="16.5" customHeight="1">
      <c r="A178" s="18"/>
      <c r="B178" s="19"/>
      <c r="C178" s="115" t="s">
        <v>180</v>
      </c>
      <c r="D178" s="115" t="s">
        <v>78</v>
      </c>
      <c r="E178" s="116" t="s">
        <v>181</v>
      </c>
      <c r="F178" s="117" t="s">
        <v>182</v>
      </c>
      <c r="G178" s="118" t="s">
        <v>81</v>
      </c>
      <c r="H178" s="119">
        <v>885</v>
      </c>
      <c r="I178" s="120"/>
      <c r="J178" s="120">
        <f>ROUND(I178*H178,2)</f>
        <v>0</v>
      </c>
      <c r="K178" s="117" t="s">
        <v>82</v>
      </c>
      <c r="L178" s="21"/>
      <c r="M178" s="121" t="s">
        <v>0</v>
      </c>
      <c r="N178" s="122" t="s">
        <v>25</v>
      </c>
      <c r="O178" s="123">
        <v>2.5999999999999999E-2</v>
      </c>
      <c r="P178" s="123">
        <f>O178*H178</f>
        <v>23.009999999999998</v>
      </c>
      <c r="Q178" s="123">
        <v>0.34499999999999997</v>
      </c>
      <c r="R178" s="123">
        <f>Q178*H178</f>
        <v>305.32499999999999</v>
      </c>
      <c r="S178" s="123">
        <v>0</v>
      </c>
      <c r="T178" s="124">
        <f>S178*H178</f>
        <v>0</v>
      </c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R178" s="125" t="s">
        <v>83</v>
      </c>
      <c r="AT178" s="125" t="s">
        <v>78</v>
      </c>
      <c r="AU178" s="125" t="s">
        <v>46</v>
      </c>
      <c r="AY178" s="11" t="s">
        <v>76</v>
      </c>
      <c r="BE178" s="126">
        <f>IF(N178="základní",J178,0)</f>
        <v>0</v>
      </c>
      <c r="BF178" s="126">
        <f>IF(N178="snížená",J178,0)</f>
        <v>0</v>
      </c>
      <c r="BG178" s="126">
        <f>IF(N178="zákl. přenesená",J178,0)</f>
        <v>0</v>
      </c>
      <c r="BH178" s="126">
        <f>IF(N178="sníž. přenesená",J178,0)</f>
        <v>0</v>
      </c>
      <c r="BI178" s="126">
        <f>IF(N178="nulová",J178,0)</f>
        <v>0</v>
      </c>
      <c r="BJ178" s="11" t="s">
        <v>44</v>
      </c>
      <c r="BK178" s="126">
        <f>ROUND(I178*H178,2)</f>
        <v>0</v>
      </c>
      <c r="BL178" s="11" t="s">
        <v>83</v>
      </c>
      <c r="BM178" s="125" t="s">
        <v>183</v>
      </c>
    </row>
    <row r="179" spans="1:65" s="2" customFormat="1" ht="19.5">
      <c r="A179" s="18"/>
      <c r="B179" s="19"/>
      <c r="C179" s="20"/>
      <c r="D179" s="127" t="s">
        <v>85</v>
      </c>
      <c r="E179" s="20"/>
      <c r="F179" s="128" t="s">
        <v>184</v>
      </c>
      <c r="G179" s="20"/>
      <c r="H179" s="20"/>
      <c r="I179" s="20"/>
      <c r="J179" s="20"/>
      <c r="K179" s="20"/>
      <c r="L179" s="21"/>
      <c r="M179" s="129"/>
      <c r="N179" s="130"/>
      <c r="O179" s="28"/>
      <c r="P179" s="28"/>
      <c r="Q179" s="28"/>
      <c r="R179" s="28"/>
      <c r="S179" s="28"/>
      <c r="T179" s="29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T179" s="11" t="s">
        <v>85</v>
      </c>
      <c r="AU179" s="11" t="s">
        <v>46</v>
      </c>
    </row>
    <row r="180" spans="1:65" s="8" customFormat="1">
      <c r="B180" s="131"/>
      <c r="C180" s="132"/>
      <c r="D180" s="127" t="s">
        <v>96</v>
      </c>
      <c r="E180" s="133" t="s">
        <v>0</v>
      </c>
      <c r="F180" s="134" t="s">
        <v>185</v>
      </c>
      <c r="G180" s="132"/>
      <c r="H180" s="135">
        <v>885</v>
      </c>
      <c r="I180" s="132"/>
      <c r="J180" s="132"/>
      <c r="K180" s="132"/>
      <c r="L180" s="136"/>
      <c r="M180" s="137"/>
      <c r="N180" s="138"/>
      <c r="O180" s="138"/>
      <c r="P180" s="138"/>
      <c r="Q180" s="138"/>
      <c r="R180" s="138"/>
      <c r="S180" s="138"/>
      <c r="T180" s="139"/>
      <c r="AT180" s="140" t="s">
        <v>96</v>
      </c>
      <c r="AU180" s="140" t="s">
        <v>46</v>
      </c>
      <c r="AV180" s="8" t="s">
        <v>46</v>
      </c>
      <c r="AW180" s="8" t="s">
        <v>17</v>
      </c>
      <c r="AX180" s="8" t="s">
        <v>44</v>
      </c>
      <c r="AY180" s="140" t="s">
        <v>76</v>
      </c>
    </row>
    <row r="181" spans="1:65" s="2" customFormat="1" ht="16.5" customHeight="1">
      <c r="A181" s="18"/>
      <c r="B181" s="19"/>
      <c r="C181" s="115" t="s">
        <v>186</v>
      </c>
      <c r="D181" s="115" t="s">
        <v>78</v>
      </c>
      <c r="E181" s="116" t="s">
        <v>187</v>
      </c>
      <c r="F181" s="117" t="s">
        <v>188</v>
      </c>
      <c r="G181" s="118" t="s">
        <v>81</v>
      </c>
      <c r="H181" s="119">
        <v>537</v>
      </c>
      <c r="I181" s="120"/>
      <c r="J181" s="120">
        <f>ROUND(I181*H181,2)</f>
        <v>0</v>
      </c>
      <c r="K181" s="117" t="s">
        <v>82</v>
      </c>
      <c r="L181" s="21"/>
      <c r="M181" s="121" t="s">
        <v>0</v>
      </c>
      <c r="N181" s="122" t="s">
        <v>25</v>
      </c>
      <c r="O181" s="123">
        <v>2.9000000000000001E-2</v>
      </c>
      <c r="P181" s="123">
        <f>O181*H181</f>
        <v>15.573</v>
      </c>
      <c r="Q181" s="123">
        <v>0.46</v>
      </c>
      <c r="R181" s="123">
        <f>Q181*H181</f>
        <v>247.02</v>
      </c>
      <c r="S181" s="123">
        <v>0</v>
      </c>
      <c r="T181" s="124">
        <f>S181*H181</f>
        <v>0</v>
      </c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R181" s="125" t="s">
        <v>83</v>
      </c>
      <c r="AT181" s="125" t="s">
        <v>78</v>
      </c>
      <c r="AU181" s="125" t="s">
        <v>46</v>
      </c>
      <c r="AY181" s="11" t="s">
        <v>76</v>
      </c>
      <c r="BE181" s="126">
        <f>IF(N181="základní",J181,0)</f>
        <v>0</v>
      </c>
      <c r="BF181" s="126">
        <f>IF(N181="snížená",J181,0)</f>
        <v>0</v>
      </c>
      <c r="BG181" s="126">
        <f>IF(N181="zákl. přenesená",J181,0)</f>
        <v>0</v>
      </c>
      <c r="BH181" s="126">
        <f>IF(N181="sníž. přenesená",J181,0)</f>
        <v>0</v>
      </c>
      <c r="BI181" s="126">
        <f>IF(N181="nulová",J181,0)</f>
        <v>0</v>
      </c>
      <c r="BJ181" s="11" t="s">
        <v>44</v>
      </c>
      <c r="BK181" s="126">
        <f>ROUND(I181*H181,2)</f>
        <v>0</v>
      </c>
      <c r="BL181" s="11" t="s">
        <v>83</v>
      </c>
      <c r="BM181" s="125" t="s">
        <v>189</v>
      </c>
    </row>
    <row r="182" spans="1:65" s="2" customFormat="1" ht="19.5">
      <c r="A182" s="18"/>
      <c r="B182" s="19"/>
      <c r="C182" s="20"/>
      <c r="D182" s="127" t="s">
        <v>85</v>
      </c>
      <c r="E182" s="20"/>
      <c r="F182" s="128" t="s">
        <v>190</v>
      </c>
      <c r="G182" s="20"/>
      <c r="H182" s="20"/>
      <c r="I182" s="20"/>
      <c r="J182" s="20"/>
      <c r="K182" s="20"/>
      <c r="L182" s="21"/>
      <c r="M182" s="129"/>
      <c r="N182" s="130"/>
      <c r="O182" s="28"/>
      <c r="P182" s="28"/>
      <c r="Q182" s="28"/>
      <c r="R182" s="28"/>
      <c r="S182" s="28"/>
      <c r="T182" s="29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T182" s="11" t="s">
        <v>85</v>
      </c>
      <c r="AU182" s="11" t="s">
        <v>46</v>
      </c>
    </row>
    <row r="183" spans="1:65" s="8" customFormat="1">
      <c r="B183" s="131"/>
      <c r="C183" s="132"/>
      <c r="D183" s="127" t="s">
        <v>96</v>
      </c>
      <c r="E183" s="133" t="s">
        <v>0</v>
      </c>
      <c r="F183" s="134" t="s">
        <v>191</v>
      </c>
      <c r="G183" s="132"/>
      <c r="H183" s="135">
        <v>537</v>
      </c>
      <c r="I183" s="132"/>
      <c r="J183" s="132"/>
      <c r="K183" s="132"/>
      <c r="L183" s="136"/>
      <c r="M183" s="137"/>
      <c r="N183" s="138"/>
      <c r="O183" s="138"/>
      <c r="P183" s="138"/>
      <c r="Q183" s="138"/>
      <c r="R183" s="138"/>
      <c r="S183" s="138"/>
      <c r="T183" s="139"/>
      <c r="AT183" s="140" t="s">
        <v>96</v>
      </c>
      <c r="AU183" s="140" t="s">
        <v>46</v>
      </c>
      <c r="AV183" s="8" t="s">
        <v>46</v>
      </c>
      <c r="AW183" s="8" t="s">
        <v>17</v>
      </c>
      <c r="AX183" s="8" t="s">
        <v>44</v>
      </c>
      <c r="AY183" s="140" t="s">
        <v>76</v>
      </c>
    </row>
    <row r="184" spans="1:65" s="2" customFormat="1" ht="16.5" customHeight="1">
      <c r="A184" s="18"/>
      <c r="B184" s="19"/>
      <c r="C184" s="115" t="s">
        <v>192</v>
      </c>
      <c r="D184" s="115" t="s">
        <v>78</v>
      </c>
      <c r="E184" s="116" t="s">
        <v>193</v>
      </c>
      <c r="F184" s="117" t="s">
        <v>194</v>
      </c>
      <c r="G184" s="118" t="s">
        <v>81</v>
      </c>
      <c r="H184" s="119">
        <v>885</v>
      </c>
      <c r="I184" s="120"/>
      <c r="J184" s="120">
        <f>ROUND(I184*H184,2)</f>
        <v>0</v>
      </c>
      <c r="K184" s="117" t="s">
        <v>82</v>
      </c>
      <c r="L184" s="21"/>
      <c r="M184" s="121" t="s">
        <v>0</v>
      </c>
      <c r="N184" s="122" t="s">
        <v>25</v>
      </c>
      <c r="O184" s="123">
        <v>4.1000000000000002E-2</v>
      </c>
      <c r="P184" s="123">
        <f>O184*H184</f>
        <v>36.285000000000004</v>
      </c>
      <c r="Q184" s="123">
        <v>0.69</v>
      </c>
      <c r="R184" s="123">
        <f>Q184*H184</f>
        <v>610.65</v>
      </c>
      <c r="S184" s="123">
        <v>0</v>
      </c>
      <c r="T184" s="124">
        <f>S184*H184</f>
        <v>0</v>
      </c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R184" s="125" t="s">
        <v>83</v>
      </c>
      <c r="AT184" s="125" t="s">
        <v>78</v>
      </c>
      <c r="AU184" s="125" t="s">
        <v>46</v>
      </c>
      <c r="AY184" s="11" t="s">
        <v>76</v>
      </c>
      <c r="BE184" s="126">
        <f>IF(N184="základní",J184,0)</f>
        <v>0</v>
      </c>
      <c r="BF184" s="126">
        <f>IF(N184="snížená",J184,0)</f>
        <v>0</v>
      </c>
      <c r="BG184" s="126">
        <f>IF(N184="zákl. přenesená",J184,0)</f>
        <v>0</v>
      </c>
      <c r="BH184" s="126">
        <f>IF(N184="sníž. přenesená",J184,0)</f>
        <v>0</v>
      </c>
      <c r="BI184" s="126">
        <f>IF(N184="nulová",J184,0)</f>
        <v>0</v>
      </c>
      <c r="BJ184" s="11" t="s">
        <v>44</v>
      </c>
      <c r="BK184" s="126">
        <f>ROUND(I184*H184,2)</f>
        <v>0</v>
      </c>
      <c r="BL184" s="11" t="s">
        <v>83</v>
      </c>
      <c r="BM184" s="125" t="s">
        <v>195</v>
      </c>
    </row>
    <row r="185" spans="1:65" s="2" customFormat="1" ht="19.5">
      <c r="A185" s="18"/>
      <c r="B185" s="19"/>
      <c r="C185" s="20"/>
      <c r="D185" s="127" t="s">
        <v>85</v>
      </c>
      <c r="E185" s="20"/>
      <c r="F185" s="128" t="s">
        <v>196</v>
      </c>
      <c r="G185" s="20"/>
      <c r="H185" s="20"/>
      <c r="I185" s="20"/>
      <c r="J185" s="20"/>
      <c r="K185" s="20"/>
      <c r="L185" s="21"/>
      <c r="M185" s="129"/>
      <c r="N185" s="130"/>
      <c r="O185" s="28"/>
      <c r="P185" s="28"/>
      <c r="Q185" s="28"/>
      <c r="R185" s="28"/>
      <c r="S185" s="28"/>
      <c r="T185" s="29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T185" s="11" t="s">
        <v>85</v>
      </c>
      <c r="AU185" s="11" t="s">
        <v>46</v>
      </c>
    </row>
    <row r="186" spans="1:65" s="8" customFormat="1">
      <c r="B186" s="131"/>
      <c r="C186" s="132"/>
      <c r="D186" s="127" t="s">
        <v>96</v>
      </c>
      <c r="E186" s="133" t="s">
        <v>0</v>
      </c>
      <c r="F186" s="134" t="s">
        <v>197</v>
      </c>
      <c r="G186" s="132"/>
      <c r="H186" s="135">
        <v>885</v>
      </c>
      <c r="I186" s="132"/>
      <c r="J186" s="132"/>
      <c r="K186" s="132"/>
      <c r="L186" s="136"/>
      <c r="M186" s="137"/>
      <c r="N186" s="138"/>
      <c r="O186" s="138"/>
      <c r="P186" s="138"/>
      <c r="Q186" s="138"/>
      <c r="R186" s="138"/>
      <c r="S186" s="138"/>
      <c r="T186" s="139"/>
      <c r="AT186" s="140" t="s">
        <v>96</v>
      </c>
      <c r="AU186" s="140" t="s">
        <v>46</v>
      </c>
      <c r="AV186" s="8" t="s">
        <v>46</v>
      </c>
      <c r="AW186" s="8" t="s">
        <v>17</v>
      </c>
      <c r="AX186" s="8" t="s">
        <v>44</v>
      </c>
      <c r="AY186" s="140" t="s">
        <v>76</v>
      </c>
    </row>
    <row r="187" spans="1:65" s="2" customFormat="1" ht="24.2" customHeight="1">
      <c r="A187" s="18"/>
      <c r="B187" s="19"/>
      <c r="C187" s="115" t="s">
        <v>2</v>
      </c>
      <c r="D187" s="115" t="s">
        <v>78</v>
      </c>
      <c r="E187" s="116" t="s">
        <v>198</v>
      </c>
      <c r="F187" s="117" t="s">
        <v>199</v>
      </c>
      <c r="G187" s="118" t="s">
        <v>81</v>
      </c>
      <c r="H187" s="119">
        <v>710</v>
      </c>
      <c r="I187" s="120"/>
      <c r="J187" s="120">
        <f>ROUND(I187*H187,2)</f>
        <v>0</v>
      </c>
      <c r="K187" s="117" t="s">
        <v>82</v>
      </c>
      <c r="L187" s="21"/>
      <c r="M187" s="121" t="s">
        <v>0</v>
      </c>
      <c r="N187" s="122" t="s">
        <v>25</v>
      </c>
      <c r="O187" s="123">
        <v>2E-3</v>
      </c>
      <c r="P187" s="123">
        <f>O187*H187</f>
        <v>1.42</v>
      </c>
      <c r="Q187" s="123">
        <v>0</v>
      </c>
      <c r="R187" s="123">
        <f>Q187*H187</f>
        <v>0</v>
      </c>
      <c r="S187" s="123">
        <v>0</v>
      </c>
      <c r="T187" s="124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125" t="s">
        <v>83</v>
      </c>
      <c r="AT187" s="125" t="s">
        <v>78</v>
      </c>
      <c r="AU187" s="125" t="s">
        <v>46</v>
      </c>
      <c r="AY187" s="11" t="s">
        <v>76</v>
      </c>
      <c r="BE187" s="126">
        <f>IF(N187="základní",J187,0)</f>
        <v>0</v>
      </c>
      <c r="BF187" s="126">
        <f>IF(N187="snížená",J187,0)</f>
        <v>0</v>
      </c>
      <c r="BG187" s="126">
        <f>IF(N187="zákl. přenesená",J187,0)</f>
        <v>0</v>
      </c>
      <c r="BH187" s="126">
        <f>IF(N187="sníž. přenesená",J187,0)</f>
        <v>0</v>
      </c>
      <c r="BI187" s="126">
        <f>IF(N187="nulová",J187,0)</f>
        <v>0</v>
      </c>
      <c r="BJ187" s="11" t="s">
        <v>44</v>
      </c>
      <c r="BK187" s="126">
        <f>ROUND(I187*H187,2)</f>
        <v>0</v>
      </c>
      <c r="BL187" s="11" t="s">
        <v>83</v>
      </c>
      <c r="BM187" s="125" t="s">
        <v>200</v>
      </c>
    </row>
    <row r="188" spans="1:65" s="2" customFormat="1" ht="19.5">
      <c r="A188" s="18"/>
      <c r="B188" s="19"/>
      <c r="C188" s="20"/>
      <c r="D188" s="127" t="s">
        <v>85</v>
      </c>
      <c r="E188" s="20"/>
      <c r="F188" s="128" t="s">
        <v>201</v>
      </c>
      <c r="G188" s="20"/>
      <c r="H188" s="20"/>
      <c r="I188" s="20"/>
      <c r="J188" s="20"/>
      <c r="K188" s="20"/>
      <c r="L188" s="21"/>
      <c r="M188" s="129"/>
      <c r="N188" s="130"/>
      <c r="O188" s="28"/>
      <c r="P188" s="28"/>
      <c r="Q188" s="28"/>
      <c r="R188" s="28"/>
      <c r="S188" s="28"/>
      <c r="T188" s="29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T188" s="11" t="s">
        <v>85</v>
      </c>
      <c r="AU188" s="11" t="s">
        <v>46</v>
      </c>
    </row>
    <row r="189" spans="1:65" s="2" customFormat="1" ht="33" customHeight="1">
      <c r="A189" s="18"/>
      <c r="B189" s="19"/>
      <c r="C189" s="115" t="s">
        <v>202</v>
      </c>
      <c r="D189" s="115" t="s">
        <v>78</v>
      </c>
      <c r="E189" s="116" t="s">
        <v>203</v>
      </c>
      <c r="F189" s="117" t="s">
        <v>204</v>
      </c>
      <c r="G189" s="118" t="s">
        <v>81</v>
      </c>
      <c r="H189" s="119">
        <v>710</v>
      </c>
      <c r="I189" s="120"/>
      <c r="J189" s="120">
        <f>ROUND(I189*H189,2)</f>
        <v>0</v>
      </c>
      <c r="K189" s="117" t="s">
        <v>82</v>
      </c>
      <c r="L189" s="21"/>
      <c r="M189" s="121" t="s">
        <v>0</v>
      </c>
      <c r="N189" s="122" t="s">
        <v>25</v>
      </c>
      <c r="O189" s="123">
        <v>1.2999999999999999E-2</v>
      </c>
      <c r="P189" s="123">
        <f>O189*H189</f>
        <v>9.23</v>
      </c>
      <c r="Q189" s="123">
        <v>0</v>
      </c>
      <c r="R189" s="123">
        <f>Q189*H189</f>
        <v>0</v>
      </c>
      <c r="S189" s="123">
        <v>0</v>
      </c>
      <c r="T189" s="124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25" t="s">
        <v>83</v>
      </c>
      <c r="AT189" s="125" t="s">
        <v>78</v>
      </c>
      <c r="AU189" s="125" t="s">
        <v>46</v>
      </c>
      <c r="AY189" s="11" t="s">
        <v>76</v>
      </c>
      <c r="BE189" s="126">
        <f>IF(N189="základní",J189,0)</f>
        <v>0</v>
      </c>
      <c r="BF189" s="126">
        <f>IF(N189="snížená",J189,0)</f>
        <v>0</v>
      </c>
      <c r="BG189" s="126">
        <f>IF(N189="zákl. přenesená",J189,0)</f>
        <v>0</v>
      </c>
      <c r="BH189" s="126">
        <f>IF(N189="sníž. přenesená",J189,0)</f>
        <v>0</v>
      </c>
      <c r="BI189" s="126">
        <f>IF(N189="nulová",J189,0)</f>
        <v>0</v>
      </c>
      <c r="BJ189" s="11" t="s">
        <v>44</v>
      </c>
      <c r="BK189" s="126">
        <f>ROUND(I189*H189,2)</f>
        <v>0</v>
      </c>
      <c r="BL189" s="11" t="s">
        <v>83</v>
      </c>
      <c r="BM189" s="125" t="s">
        <v>205</v>
      </c>
    </row>
    <row r="190" spans="1:65" s="2" customFormat="1" ht="29.25">
      <c r="A190" s="18"/>
      <c r="B190" s="19"/>
      <c r="C190" s="20"/>
      <c r="D190" s="127" t="s">
        <v>85</v>
      </c>
      <c r="E190" s="20"/>
      <c r="F190" s="128" t="s">
        <v>206</v>
      </c>
      <c r="G190" s="20"/>
      <c r="H190" s="20"/>
      <c r="I190" s="20"/>
      <c r="J190" s="20"/>
      <c r="K190" s="20"/>
      <c r="L190" s="21"/>
      <c r="M190" s="129"/>
      <c r="N190" s="130"/>
      <c r="O190" s="28"/>
      <c r="P190" s="28"/>
      <c r="Q190" s="28"/>
      <c r="R190" s="28"/>
      <c r="S190" s="28"/>
      <c r="T190" s="29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11" t="s">
        <v>85</v>
      </c>
      <c r="AU190" s="11" t="s">
        <v>46</v>
      </c>
    </row>
    <row r="191" spans="1:65" s="2" customFormat="1" ht="24.2" customHeight="1">
      <c r="A191" s="18"/>
      <c r="B191" s="19"/>
      <c r="C191" s="115" t="s">
        <v>207</v>
      </c>
      <c r="D191" s="115" t="s">
        <v>78</v>
      </c>
      <c r="E191" s="116" t="s">
        <v>208</v>
      </c>
      <c r="F191" s="117" t="s">
        <v>209</v>
      </c>
      <c r="G191" s="118" t="s">
        <v>81</v>
      </c>
      <c r="H191" s="119">
        <v>353.4</v>
      </c>
      <c r="I191" s="120"/>
      <c r="J191" s="120">
        <f>ROUND(I191*H191,2)</f>
        <v>0</v>
      </c>
      <c r="K191" s="117" t="s">
        <v>82</v>
      </c>
      <c r="L191" s="21"/>
      <c r="M191" s="121" t="s">
        <v>0</v>
      </c>
      <c r="N191" s="122" t="s">
        <v>25</v>
      </c>
      <c r="O191" s="123">
        <v>0.5</v>
      </c>
      <c r="P191" s="123">
        <f>O191*H191</f>
        <v>176.7</v>
      </c>
      <c r="Q191" s="123">
        <v>8.4250000000000005E-2</v>
      </c>
      <c r="R191" s="123">
        <f>Q191*H191</f>
        <v>29.773949999999999</v>
      </c>
      <c r="S191" s="123">
        <v>0</v>
      </c>
      <c r="T191" s="124">
        <f>S191*H191</f>
        <v>0</v>
      </c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R191" s="125" t="s">
        <v>83</v>
      </c>
      <c r="AT191" s="125" t="s">
        <v>78</v>
      </c>
      <c r="AU191" s="125" t="s">
        <v>46</v>
      </c>
      <c r="AY191" s="11" t="s">
        <v>76</v>
      </c>
      <c r="BE191" s="126">
        <f>IF(N191="základní",J191,0)</f>
        <v>0</v>
      </c>
      <c r="BF191" s="126">
        <f>IF(N191="snížená",J191,0)</f>
        <v>0</v>
      </c>
      <c r="BG191" s="126">
        <f>IF(N191="zákl. přenesená",J191,0)</f>
        <v>0</v>
      </c>
      <c r="BH191" s="126">
        <f>IF(N191="sníž. přenesená",J191,0)</f>
        <v>0</v>
      </c>
      <c r="BI191" s="126">
        <f>IF(N191="nulová",J191,0)</f>
        <v>0</v>
      </c>
      <c r="BJ191" s="11" t="s">
        <v>44</v>
      </c>
      <c r="BK191" s="126">
        <f>ROUND(I191*H191,2)</f>
        <v>0</v>
      </c>
      <c r="BL191" s="11" t="s">
        <v>83</v>
      </c>
      <c r="BM191" s="125" t="s">
        <v>210</v>
      </c>
    </row>
    <row r="192" spans="1:65" s="2" customFormat="1" ht="48.75">
      <c r="A192" s="18"/>
      <c r="B192" s="19"/>
      <c r="C192" s="20"/>
      <c r="D192" s="127" t="s">
        <v>85</v>
      </c>
      <c r="E192" s="20"/>
      <c r="F192" s="128" t="s">
        <v>211</v>
      </c>
      <c r="G192" s="20"/>
      <c r="H192" s="20"/>
      <c r="I192" s="20"/>
      <c r="J192" s="20"/>
      <c r="K192" s="20"/>
      <c r="L192" s="21"/>
      <c r="M192" s="129"/>
      <c r="N192" s="130"/>
      <c r="O192" s="28"/>
      <c r="P192" s="28"/>
      <c r="Q192" s="28"/>
      <c r="R192" s="28"/>
      <c r="S192" s="28"/>
      <c r="T192" s="29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T192" s="11" t="s">
        <v>85</v>
      </c>
      <c r="AU192" s="11" t="s">
        <v>46</v>
      </c>
    </row>
    <row r="193" spans="1:65" s="8" customFormat="1">
      <c r="B193" s="131"/>
      <c r="C193" s="132"/>
      <c r="D193" s="127" t="s">
        <v>96</v>
      </c>
      <c r="E193" s="133" t="s">
        <v>0</v>
      </c>
      <c r="F193" s="134" t="s">
        <v>212</v>
      </c>
      <c r="G193" s="132"/>
      <c r="H193" s="135">
        <v>353.4</v>
      </c>
      <c r="I193" s="132"/>
      <c r="J193" s="132"/>
      <c r="K193" s="132"/>
      <c r="L193" s="136"/>
      <c r="M193" s="137"/>
      <c r="N193" s="138"/>
      <c r="O193" s="138"/>
      <c r="P193" s="138"/>
      <c r="Q193" s="138"/>
      <c r="R193" s="138"/>
      <c r="S193" s="138"/>
      <c r="T193" s="139"/>
      <c r="AT193" s="140" t="s">
        <v>96</v>
      </c>
      <c r="AU193" s="140" t="s">
        <v>46</v>
      </c>
      <c r="AV193" s="8" t="s">
        <v>46</v>
      </c>
      <c r="AW193" s="8" t="s">
        <v>17</v>
      </c>
      <c r="AX193" s="8" t="s">
        <v>44</v>
      </c>
      <c r="AY193" s="140" t="s">
        <v>76</v>
      </c>
    </row>
    <row r="194" spans="1:65" s="2" customFormat="1" ht="21.75" customHeight="1">
      <c r="A194" s="18"/>
      <c r="B194" s="19"/>
      <c r="C194" s="160" t="s">
        <v>213</v>
      </c>
      <c r="D194" s="160" t="s">
        <v>214</v>
      </c>
      <c r="E194" s="161" t="s">
        <v>215</v>
      </c>
      <c r="F194" s="162" t="s">
        <v>216</v>
      </c>
      <c r="G194" s="163" t="s">
        <v>81</v>
      </c>
      <c r="H194" s="164">
        <v>277.2</v>
      </c>
      <c r="I194" s="165"/>
      <c r="J194" s="165">
        <f>ROUND(I194*H194,2)</f>
        <v>0</v>
      </c>
      <c r="K194" s="162" t="s">
        <v>82</v>
      </c>
      <c r="L194" s="166"/>
      <c r="M194" s="167" t="s">
        <v>0</v>
      </c>
      <c r="N194" s="168" t="s">
        <v>25</v>
      </c>
      <c r="O194" s="123">
        <v>0</v>
      </c>
      <c r="P194" s="123">
        <f>O194*H194</f>
        <v>0</v>
      </c>
      <c r="Q194" s="123">
        <v>0.13100000000000001</v>
      </c>
      <c r="R194" s="123">
        <f>Q194*H194</f>
        <v>36.313200000000002</v>
      </c>
      <c r="S194" s="123">
        <v>0</v>
      </c>
      <c r="T194" s="124">
        <f>S194*H194</f>
        <v>0</v>
      </c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R194" s="125" t="s">
        <v>121</v>
      </c>
      <c r="AT194" s="125" t="s">
        <v>214</v>
      </c>
      <c r="AU194" s="125" t="s">
        <v>46</v>
      </c>
      <c r="AY194" s="11" t="s">
        <v>76</v>
      </c>
      <c r="BE194" s="126">
        <f>IF(N194="základní",J194,0)</f>
        <v>0</v>
      </c>
      <c r="BF194" s="126">
        <f>IF(N194="snížená",J194,0)</f>
        <v>0</v>
      </c>
      <c r="BG194" s="126">
        <f>IF(N194="zákl. přenesená",J194,0)</f>
        <v>0</v>
      </c>
      <c r="BH194" s="126">
        <f>IF(N194="sníž. přenesená",J194,0)</f>
        <v>0</v>
      </c>
      <c r="BI194" s="126">
        <f>IF(N194="nulová",J194,0)</f>
        <v>0</v>
      </c>
      <c r="BJ194" s="11" t="s">
        <v>44</v>
      </c>
      <c r="BK194" s="126">
        <f>ROUND(I194*H194,2)</f>
        <v>0</v>
      </c>
      <c r="BL194" s="11" t="s">
        <v>83</v>
      </c>
      <c r="BM194" s="125" t="s">
        <v>217</v>
      </c>
    </row>
    <row r="195" spans="1:65" s="2" customFormat="1">
      <c r="A195" s="18"/>
      <c r="B195" s="19"/>
      <c r="C195" s="20"/>
      <c r="D195" s="127" t="s">
        <v>85</v>
      </c>
      <c r="E195" s="20"/>
      <c r="F195" s="128" t="s">
        <v>216</v>
      </c>
      <c r="G195" s="20"/>
      <c r="H195" s="20"/>
      <c r="I195" s="20"/>
      <c r="J195" s="20"/>
      <c r="K195" s="20"/>
      <c r="L195" s="21"/>
      <c r="M195" s="129"/>
      <c r="N195" s="130"/>
      <c r="O195" s="28"/>
      <c r="P195" s="28"/>
      <c r="Q195" s="28"/>
      <c r="R195" s="28"/>
      <c r="S195" s="28"/>
      <c r="T195" s="29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T195" s="11" t="s">
        <v>85</v>
      </c>
      <c r="AU195" s="11" t="s">
        <v>46</v>
      </c>
    </row>
    <row r="196" spans="1:65" s="8" customFormat="1">
      <c r="B196" s="131"/>
      <c r="C196" s="132"/>
      <c r="D196" s="127" t="s">
        <v>96</v>
      </c>
      <c r="E196" s="133" t="s">
        <v>0</v>
      </c>
      <c r="F196" s="134" t="s">
        <v>218</v>
      </c>
      <c r="G196" s="132"/>
      <c r="H196" s="135">
        <v>252</v>
      </c>
      <c r="I196" s="132"/>
      <c r="J196" s="132"/>
      <c r="K196" s="132"/>
      <c r="L196" s="136"/>
      <c r="M196" s="137"/>
      <c r="N196" s="138"/>
      <c r="O196" s="138"/>
      <c r="P196" s="138"/>
      <c r="Q196" s="138"/>
      <c r="R196" s="138"/>
      <c r="S196" s="138"/>
      <c r="T196" s="139"/>
      <c r="AT196" s="140" t="s">
        <v>96</v>
      </c>
      <c r="AU196" s="140" t="s">
        <v>46</v>
      </c>
      <c r="AV196" s="8" t="s">
        <v>46</v>
      </c>
      <c r="AW196" s="8" t="s">
        <v>17</v>
      </c>
      <c r="AX196" s="8" t="s">
        <v>43</v>
      </c>
      <c r="AY196" s="140" t="s">
        <v>76</v>
      </c>
    </row>
    <row r="197" spans="1:65" s="8" customFormat="1">
      <c r="B197" s="131"/>
      <c r="C197" s="132"/>
      <c r="D197" s="127" t="s">
        <v>96</v>
      </c>
      <c r="E197" s="133" t="s">
        <v>0</v>
      </c>
      <c r="F197" s="134" t="s">
        <v>219</v>
      </c>
      <c r="G197" s="132"/>
      <c r="H197" s="135">
        <v>25.2</v>
      </c>
      <c r="I197" s="132"/>
      <c r="J197" s="132"/>
      <c r="K197" s="132"/>
      <c r="L197" s="136"/>
      <c r="M197" s="137"/>
      <c r="N197" s="138"/>
      <c r="O197" s="138"/>
      <c r="P197" s="138"/>
      <c r="Q197" s="138"/>
      <c r="R197" s="138"/>
      <c r="S197" s="138"/>
      <c r="T197" s="139"/>
      <c r="AT197" s="140" t="s">
        <v>96</v>
      </c>
      <c r="AU197" s="140" t="s">
        <v>46</v>
      </c>
      <c r="AV197" s="8" t="s">
        <v>46</v>
      </c>
      <c r="AW197" s="8" t="s">
        <v>17</v>
      </c>
      <c r="AX197" s="8" t="s">
        <v>43</v>
      </c>
      <c r="AY197" s="140" t="s">
        <v>76</v>
      </c>
    </row>
    <row r="198" spans="1:65" s="10" customFormat="1">
      <c r="B198" s="150"/>
      <c r="C198" s="151"/>
      <c r="D198" s="127" t="s">
        <v>96</v>
      </c>
      <c r="E198" s="152" t="s">
        <v>0</v>
      </c>
      <c r="F198" s="153" t="s">
        <v>110</v>
      </c>
      <c r="G198" s="151"/>
      <c r="H198" s="154">
        <v>277.2</v>
      </c>
      <c r="I198" s="151"/>
      <c r="J198" s="151"/>
      <c r="K198" s="151"/>
      <c r="L198" s="155"/>
      <c r="M198" s="156"/>
      <c r="N198" s="157"/>
      <c r="O198" s="157"/>
      <c r="P198" s="157"/>
      <c r="Q198" s="157"/>
      <c r="R198" s="157"/>
      <c r="S198" s="157"/>
      <c r="T198" s="158"/>
      <c r="AT198" s="159" t="s">
        <v>96</v>
      </c>
      <c r="AU198" s="159" t="s">
        <v>46</v>
      </c>
      <c r="AV198" s="10" t="s">
        <v>83</v>
      </c>
      <c r="AW198" s="10" t="s">
        <v>17</v>
      </c>
      <c r="AX198" s="10" t="s">
        <v>44</v>
      </c>
      <c r="AY198" s="159" t="s">
        <v>76</v>
      </c>
    </row>
    <row r="199" spans="1:65" s="2" customFormat="1" ht="37.9" customHeight="1">
      <c r="A199" s="18"/>
      <c r="B199" s="19"/>
      <c r="C199" s="115" t="s">
        <v>220</v>
      </c>
      <c r="D199" s="115" t="s">
        <v>78</v>
      </c>
      <c r="E199" s="116" t="s">
        <v>221</v>
      </c>
      <c r="F199" s="117" t="s">
        <v>222</v>
      </c>
      <c r="G199" s="118" t="s">
        <v>81</v>
      </c>
      <c r="H199" s="119">
        <v>101.4</v>
      </c>
      <c r="I199" s="120"/>
      <c r="J199" s="120">
        <f>ROUND(I199*H199,2)</f>
        <v>0</v>
      </c>
      <c r="K199" s="117" t="s">
        <v>82</v>
      </c>
      <c r="L199" s="21"/>
      <c r="M199" s="121" t="s">
        <v>0</v>
      </c>
      <c r="N199" s="122" t="s">
        <v>25</v>
      </c>
      <c r="O199" s="123">
        <v>0.06</v>
      </c>
      <c r="P199" s="123">
        <f>O199*H199</f>
        <v>6.0840000000000005</v>
      </c>
      <c r="Q199" s="123">
        <v>0</v>
      </c>
      <c r="R199" s="123">
        <f>Q199*H199</f>
        <v>0</v>
      </c>
      <c r="S199" s="123">
        <v>0</v>
      </c>
      <c r="T199" s="124">
        <f>S199*H199</f>
        <v>0</v>
      </c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R199" s="125" t="s">
        <v>83</v>
      </c>
      <c r="AT199" s="125" t="s">
        <v>78</v>
      </c>
      <c r="AU199" s="125" t="s">
        <v>46</v>
      </c>
      <c r="AY199" s="11" t="s">
        <v>76</v>
      </c>
      <c r="BE199" s="126">
        <f>IF(N199="základní",J199,0)</f>
        <v>0</v>
      </c>
      <c r="BF199" s="126">
        <f>IF(N199="snížená",J199,0)</f>
        <v>0</v>
      </c>
      <c r="BG199" s="126">
        <f>IF(N199="zákl. přenesená",J199,0)</f>
        <v>0</v>
      </c>
      <c r="BH199" s="126">
        <f>IF(N199="sníž. přenesená",J199,0)</f>
        <v>0</v>
      </c>
      <c r="BI199" s="126">
        <f>IF(N199="nulová",J199,0)</f>
        <v>0</v>
      </c>
      <c r="BJ199" s="11" t="s">
        <v>44</v>
      </c>
      <c r="BK199" s="126">
        <f>ROUND(I199*H199,2)</f>
        <v>0</v>
      </c>
      <c r="BL199" s="11" t="s">
        <v>83</v>
      </c>
      <c r="BM199" s="125" t="s">
        <v>223</v>
      </c>
    </row>
    <row r="200" spans="1:65" s="2" customFormat="1" ht="48.75">
      <c r="A200" s="18"/>
      <c r="B200" s="19"/>
      <c r="C200" s="20"/>
      <c r="D200" s="127" t="s">
        <v>85</v>
      </c>
      <c r="E200" s="20"/>
      <c r="F200" s="128" t="s">
        <v>224</v>
      </c>
      <c r="G200" s="20"/>
      <c r="H200" s="20"/>
      <c r="I200" s="20"/>
      <c r="J200" s="20"/>
      <c r="K200" s="20"/>
      <c r="L200" s="21"/>
      <c r="M200" s="129"/>
      <c r="N200" s="130"/>
      <c r="O200" s="28"/>
      <c r="P200" s="28"/>
      <c r="Q200" s="28"/>
      <c r="R200" s="28"/>
      <c r="S200" s="28"/>
      <c r="T200" s="29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T200" s="11" t="s">
        <v>85</v>
      </c>
      <c r="AU200" s="11" t="s">
        <v>46</v>
      </c>
    </row>
    <row r="201" spans="1:65" s="8" customFormat="1">
      <c r="B201" s="131"/>
      <c r="C201" s="132"/>
      <c r="D201" s="127" t="s">
        <v>96</v>
      </c>
      <c r="E201" s="133" t="s">
        <v>0</v>
      </c>
      <c r="F201" s="134" t="s">
        <v>225</v>
      </c>
      <c r="G201" s="132"/>
      <c r="H201" s="135">
        <v>101.4</v>
      </c>
      <c r="I201" s="132"/>
      <c r="J201" s="132"/>
      <c r="K201" s="132"/>
      <c r="L201" s="136"/>
      <c r="M201" s="137"/>
      <c r="N201" s="138"/>
      <c r="O201" s="138"/>
      <c r="P201" s="138"/>
      <c r="Q201" s="138"/>
      <c r="R201" s="138"/>
      <c r="S201" s="138"/>
      <c r="T201" s="139"/>
      <c r="AT201" s="140" t="s">
        <v>96</v>
      </c>
      <c r="AU201" s="140" t="s">
        <v>46</v>
      </c>
      <c r="AV201" s="8" t="s">
        <v>46</v>
      </c>
      <c r="AW201" s="8" t="s">
        <v>17</v>
      </c>
      <c r="AX201" s="8" t="s">
        <v>44</v>
      </c>
      <c r="AY201" s="140" t="s">
        <v>76</v>
      </c>
    </row>
    <row r="202" spans="1:65" s="2" customFormat="1" ht="21.75" customHeight="1">
      <c r="A202" s="18"/>
      <c r="B202" s="19"/>
      <c r="C202" s="160" t="s">
        <v>226</v>
      </c>
      <c r="D202" s="160" t="s">
        <v>214</v>
      </c>
      <c r="E202" s="161" t="s">
        <v>227</v>
      </c>
      <c r="F202" s="162" t="s">
        <v>228</v>
      </c>
      <c r="G202" s="163" t="s">
        <v>81</v>
      </c>
      <c r="H202" s="164">
        <v>104.61</v>
      </c>
      <c r="I202" s="165"/>
      <c r="J202" s="165">
        <f>ROUND(I202*H202,2)</f>
        <v>0</v>
      </c>
      <c r="K202" s="162" t="s">
        <v>82</v>
      </c>
      <c r="L202" s="166"/>
      <c r="M202" s="167" t="s">
        <v>0</v>
      </c>
      <c r="N202" s="168" t="s">
        <v>25</v>
      </c>
      <c r="O202" s="123">
        <v>0</v>
      </c>
      <c r="P202" s="123">
        <f>O202*H202</f>
        <v>0</v>
      </c>
      <c r="Q202" s="123">
        <v>0.13100000000000001</v>
      </c>
      <c r="R202" s="123">
        <f>Q202*H202</f>
        <v>13.70391</v>
      </c>
      <c r="S202" s="123">
        <v>0</v>
      </c>
      <c r="T202" s="124">
        <f>S202*H202</f>
        <v>0</v>
      </c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R202" s="125" t="s">
        <v>121</v>
      </c>
      <c r="AT202" s="125" t="s">
        <v>214</v>
      </c>
      <c r="AU202" s="125" t="s">
        <v>46</v>
      </c>
      <c r="AY202" s="11" t="s">
        <v>76</v>
      </c>
      <c r="BE202" s="126">
        <f>IF(N202="základní",J202,0)</f>
        <v>0</v>
      </c>
      <c r="BF202" s="126">
        <f>IF(N202="snížená",J202,0)</f>
        <v>0</v>
      </c>
      <c r="BG202" s="126">
        <f>IF(N202="zákl. přenesená",J202,0)</f>
        <v>0</v>
      </c>
      <c r="BH202" s="126">
        <f>IF(N202="sníž. přenesená",J202,0)</f>
        <v>0</v>
      </c>
      <c r="BI202" s="126">
        <f>IF(N202="nulová",J202,0)</f>
        <v>0</v>
      </c>
      <c r="BJ202" s="11" t="s">
        <v>44</v>
      </c>
      <c r="BK202" s="126">
        <f>ROUND(I202*H202,2)</f>
        <v>0</v>
      </c>
      <c r="BL202" s="11" t="s">
        <v>83</v>
      </c>
      <c r="BM202" s="125" t="s">
        <v>229</v>
      </c>
    </row>
    <row r="203" spans="1:65" s="2" customFormat="1">
      <c r="A203" s="18"/>
      <c r="B203" s="19"/>
      <c r="C203" s="20"/>
      <c r="D203" s="127" t="s">
        <v>85</v>
      </c>
      <c r="E203" s="20"/>
      <c r="F203" s="128" t="s">
        <v>228</v>
      </c>
      <c r="G203" s="20"/>
      <c r="H203" s="20"/>
      <c r="I203" s="20"/>
      <c r="J203" s="20"/>
      <c r="K203" s="20"/>
      <c r="L203" s="21"/>
      <c r="M203" s="129"/>
      <c r="N203" s="130"/>
      <c r="O203" s="28"/>
      <c r="P203" s="28"/>
      <c r="Q203" s="28"/>
      <c r="R203" s="28"/>
      <c r="S203" s="28"/>
      <c r="T203" s="29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T203" s="11" t="s">
        <v>85</v>
      </c>
      <c r="AU203" s="11" t="s">
        <v>46</v>
      </c>
    </row>
    <row r="204" spans="1:65" s="8" customFormat="1">
      <c r="B204" s="131"/>
      <c r="C204" s="132"/>
      <c r="D204" s="127" t="s">
        <v>96</v>
      </c>
      <c r="E204" s="133" t="s">
        <v>0</v>
      </c>
      <c r="F204" s="134" t="s">
        <v>230</v>
      </c>
      <c r="G204" s="132"/>
      <c r="H204" s="135">
        <v>95.1</v>
      </c>
      <c r="I204" s="132"/>
      <c r="J204" s="132"/>
      <c r="K204" s="132"/>
      <c r="L204" s="136"/>
      <c r="M204" s="137"/>
      <c r="N204" s="138"/>
      <c r="O204" s="138"/>
      <c r="P204" s="138"/>
      <c r="Q204" s="138"/>
      <c r="R204" s="138"/>
      <c r="S204" s="138"/>
      <c r="T204" s="139"/>
      <c r="AT204" s="140" t="s">
        <v>96</v>
      </c>
      <c r="AU204" s="140" t="s">
        <v>46</v>
      </c>
      <c r="AV204" s="8" t="s">
        <v>46</v>
      </c>
      <c r="AW204" s="8" t="s">
        <v>17</v>
      </c>
      <c r="AX204" s="8" t="s">
        <v>43</v>
      </c>
      <c r="AY204" s="140" t="s">
        <v>76</v>
      </c>
    </row>
    <row r="205" spans="1:65" s="8" customFormat="1">
      <c r="B205" s="131"/>
      <c r="C205" s="132"/>
      <c r="D205" s="127" t="s">
        <v>96</v>
      </c>
      <c r="E205" s="133" t="s">
        <v>0</v>
      </c>
      <c r="F205" s="134" t="s">
        <v>231</v>
      </c>
      <c r="G205" s="132"/>
      <c r="H205" s="135">
        <v>9.51</v>
      </c>
      <c r="I205" s="132"/>
      <c r="J205" s="132"/>
      <c r="K205" s="132"/>
      <c r="L205" s="136"/>
      <c r="M205" s="137"/>
      <c r="N205" s="138"/>
      <c r="O205" s="138"/>
      <c r="P205" s="138"/>
      <c r="Q205" s="138"/>
      <c r="R205" s="138"/>
      <c r="S205" s="138"/>
      <c r="T205" s="139"/>
      <c r="AT205" s="140" t="s">
        <v>96</v>
      </c>
      <c r="AU205" s="140" t="s">
        <v>46</v>
      </c>
      <c r="AV205" s="8" t="s">
        <v>46</v>
      </c>
      <c r="AW205" s="8" t="s">
        <v>17</v>
      </c>
      <c r="AX205" s="8" t="s">
        <v>43</v>
      </c>
      <c r="AY205" s="140" t="s">
        <v>76</v>
      </c>
    </row>
    <row r="206" spans="1:65" s="10" customFormat="1">
      <c r="B206" s="150"/>
      <c r="C206" s="151"/>
      <c r="D206" s="127" t="s">
        <v>96</v>
      </c>
      <c r="E206" s="152" t="s">
        <v>0</v>
      </c>
      <c r="F206" s="153" t="s">
        <v>110</v>
      </c>
      <c r="G206" s="151"/>
      <c r="H206" s="154">
        <v>104.61</v>
      </c>
      <c r="I206" s="151"/>
      <c r="J206" s="151"/>
      <c r="K206" s="151"/>
      <c r="L206" s="155"/>
      <c r="M206" s="156"/>
      <c r="N206" s="157"/>
      <c r="O206" s="157"/>
      <c r="P206" s="157"/>
      <c r="Q206" s="157"/>
      <c r="R206" s="157"/>
      <c r="S206" s="157"/>
      <c r="T206" s="158"/>
      <c r="AT206" s="159" t="s">
        <v>96</v>
      </c>
      <c r="AU206" s="159" t="s">
        <v>46</v>
      </c>
      <c r="AV206" s="10" t="s">
        <v>83</v>
      </c>
      <c r="AW206" s="10" t="s">
        <v>17</v>
      </c>
      <c r="AX206" s="10" t="s">
        <v>44</v>
      </c>
      <c r="AY206" s="159" t="s">
        <v>76</v>
      </c>
    </row>
    <row r="207" spans="1:65" s="2" customFormat="1" ht="24.2" customHeight="1">
      <c r="A207" s="18"/>
      <c r="B207" s="19"/>
      <c r="C207" s="160" t="s">
        <v>232</v>
      </c>
      <c r="D207" s="160" t="s">
        <v>214</v>
      </c>
      <c r="E207" s="161" t="s">
        <v>233</v>
      </c>
      <c r="F207" s="162" t="s">
        <v>234</v>
      </c>
      <c r="G207" s="163" t="s">
        <v>81</v>
      </c>
      <c r="H207" s="164">
        <v>6.93</v>
      </c>
      <c r="I207" s="165"/>
      <c r="J207" s="165">
        <f>ROUND(I207*H207,2)</f>
        <v>0</v>
      </c>
      <c r="K207" s="162" t="s">
        <v>82</v>
      </c>
      <c r="L207" s="166"/>
      <c r="M207" s="167" t="s">
        <v>0</v>
      </c>
      <c r="N207" s="168" t="s">
        <v>25</v>
      </c>
      <c r="O207" s="123">
        <v>0</v>
      </c>
      <c r="P207" s="123">
        <f>O207*H207</f>
        <v>0</v>
      </c>
      <c r="Q207" s="123">
        <v>0.13100000000000001</v>
      </c>
      <c r="R207" s="123">
        <f>Q207*H207</f>
        <v>0.90783000000000003</v>
      </c>
      <c r="S207" s="123">
        <v>0</v>
      </c>
      <c r="T207" s="124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125" t="s">
        <v>121</v>
      </c>
      <c r="AT207" s="125" t="s">
        <v>214</v>
      </c>
      <c r="AU207" s="125" t="s">
        <v>46</v>
      </c>
      <c r="AY207" s="11" t="s">
        <v>76</v>
      </c>
      <c r="BE207" s="126">
        <f>IF(N207="základní",J207,0)</f>
        <v>0</v>
      </c>
      <c r="BF207" s="126">
        <f>IF(N207="snížená",J207,0)</f>
        <v>0</v>
      </c>
      <c r="BG207" s="126">
        <f>IF(N207="zákl. přenesená",J207,0)</f>
        <v>0</v>
      </c>
      <c r="BH207" s="126">
        <f>IF(N207="sníž. přenesená",J207,0)</f>
        <v>0</v>
      </c>
      <c r="BI207" s="126">
        <f>IF(N207="nulová",J207,0)</f>
        <v>0</v>
      </c>
      <c r="BJ207" s="11" t="s">
        <v>44</v>
      </c>
      <c r="BK207" s="126">
        <f>ROUND(I207*H207,2)</f>
        <v>0</v>
      </c>
      <c r="BL207" s="11" t="s">
        <v>83</v>
      </c>
      <c r="BM207" s="125" t="s">
        <v>235</v>
      </c>
    </row>
    <row r="208" spans="1:65" s="2" customFormat="1" ht="19.5">
      <c r="A208" s="18"/>
      <c r="B208" s="19"/>
      <c r="C208" s="20"/>
      <c r="D208" s="127" t="s">
        <v>85</v>
      </c>
      <c r="E208" s="20"/>
      <c r="F208" s="128" t="s">
        <v>234</v>
      </c>
      <c r="G208" s="20"/>
      <c r="H208" s="20"/>
      <c r="I208" s="20"/>
      <c r="J208" s="20"/>
      <c r="K208" s="20"/>
      <c r="L208" s="21"/>
      <c r="M208" s="129"/>
      <c r="N208" s="130"/>
      <c r="O208" s="28"/>
      <c r="P208" s="28"/>
      <c r="Q208" s="28"/>
      <c r="R208" s="28"/>
      <c r="S208" s="28"/>
      <c r="T208" s="29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T208" s="11" t="s">
        <v>85</v>
      </c>
      <c r="AU208" s="11" t="s">
        <v>46</v>
      </c>
    </row>
    <row r="209" spans="1:65" s="8" customFormat="1">
      <c r="B209" s="131"/>
      <c r="C209" s="132"/>
      <c r="D209" s="127" t="s">
        <v>96</v>
      </c>
      <c r="E209" s="133" t="s">
        <v>0</v>
      </c>
      <c r="F209" s="134" t="s">
        <v>236</v>
      </c>
      <c r="G209" s="132"/>
      <c r="H209" s="135">
        <v>6.3</v>
      </c>
      <c r="I209" s="132"/>
      <c r="J209" s="132"/>
      <c r="K209" s="132"/>
      <c r="L209" s="136"/>
      <c r="M209" s="137"/>
      <c r="N209" s="138"/>
      <c r="O209" s="138"/>
      <c r="P209" s="138"/>
      <c r="Q209" s="138"/>
      <c r="R209" s="138"/>
      <c r="S209" s="138"/>
      <c r="T209" s="139"/>
      <c r="AT209" s="140" t="s">
        <v>96</v>
      </c>
      <c r="AU209" s="140" t="s">
        <v>46</v>
      </c>
      <c r="AV209" s="8" t="s">
        <v>46</v>
      </c>
      <c r="AW209" s="8" t="s">
        <v>17</v>
      </c>
      <c r="AX209" s="8" t="s">
        <v>43</v>
      </c>
      <c r="AY209" s="140" t="s">
        <v>76</v>
      </c>
    </row>
    <row r="210" spans="1:65" s="8" customFormat="1">
      <c r="B210" s="131"/>
      <c r="C210" s="132"/>
      <c r="D210" s="127" t="s">
        <v>96</v>
      </c>
      <c r="E210" s="133" t="s">
        <v>0</v>
      </c>
      <c r="F210" s="134" t="s">
        <v>237</v>
      </c>
      <c r="G210" s="132"/>
      <c r="H210" s="135">
        <v>0.63</v>
      </c>
      <c r="I210" s="132"/>
      <c r="J210" s="132"/>
      <c r="K210" s="132"/>
      <c r="L210" s="136"/>
      <c r="M210" s="137"/>
      <c r="N210" s="138"/>
      <c r="O210" s="138"/>
      <c r="P210" s="138"/>
      <c r="Q210" s="138"/>
      <c r="R210" s="138"/>
      <c r="S210" s="138"/>
      <c r="T210" s="139"/>
      <c r="AT210" s="140" t="s">
        <v>96</v>
      </c>
      <c r="AU210" s="140" t="s">
        <v>46</v>
      </c>
      <c r="AV210" s="8" t="s">
        <v>46</v>
      </c>
      <c r="AW210" s="8" t="s">
        <v>17</v>
      </c>
      <c r="AX210" s="8" t="s">
        <v>43</v>
      </c>
      <c r="AY210" s="140" t="s">
        <v>76</v>
      </c>
    </row>
    <row r="211" spans="1:65" s="10" customFormat="1">
      <c r="B211" s="150"/>
      <c r="C211" s="151"/>
      <c r="D211" s="127" t="s">
        <v>96</v>
      </c>
      <c r="E211" s="152" t="s">
        <v>0</v>
      </c>
      <c r="F211" s="153" t="s">
        <v>110</v>
      </c>
      <c r="G211" s="151"/>
      <c r="H211" s="154">
        <v>6.93</v>
      </c>
      <c r="I211" s="151"/>
      <c r="J211" s="151"/>
      <c r="K211" s="151"/>
      <c r="L211" s="155"/>
      <c r="M211" s="156"/>
      <c r="N211" s="157"/>
      <c r="O211" s="157"/>
      <c r="P211" s="157"/>
      <c r="Q211" s="157"/>
      <c r="R211" s="157"/>
      <c r="S211" s="157"/>
      <c r="T211" s="158"/>
      <c r="AT211" s="159" t="s">
        <v>96</v>
      </c>
      <c r="AU211" s="159" t="s">
        <v>46</v>
      </c>
      <c r="AV211" s="10" t="s">
        <v>83</v>
      </c>
      <c r="AW211" s="10" t="s">
        <v>17</v>
      </c>
      <c r="AX211" s="10" t="s">
        <v>44</v>
      </c>
      <c r="AY211" s="159" t="s">
        <v>76</v>
      </c>
    </row>
    <row r="212" spans="1:65" s="2" customFormat="1" ht="24.2" customHeight="1">
      <c r="A212" s="18"/>
      <c r="B212" s="19"/>
      <c r="C212" s="115" t="s">
        <v>238</v>
      </c>
      <c r="D212" s="115" t="s">
        <v>78</v>
      </c>
      <c r="E212" s="116" t="s">
        <v>239</v>
      </c>
      <c r="F212" s="117" t="s">
        <v>240</v>
      </c>
      <c r="G212" s="118" t="s">
        <v>81</v>
      </c>
      <c r="H212" s="119">
        <v>537</v>
      </c>
      <c r="I212" s="120"/>
      <c r="J212" s="120">
        <f>ROUND(I212*H212,2)</f>
        <v>0</v>
      </c>
      <c r="K212" s="117" t="s">
        <v>82</v>
      </c>
      <c r="L212" s="21"/>
      <c r="M212" s="121" t="s">
        <v>0</v>
      </c>
      <c r="N212" s="122" t="s">
        <v>25</v>
      </c>
      <c r="O212" s="123">
        <v>0.53500000000000003</v>
      </c>
      <c r="P212" s="123">
        <f>O212*H212</f>
        <v>287.29500000000002</v>
      </c>
      <c r="Q212" s="123">
        <v>0.10362</v>
      </c>
      <c r="R212" s="123">
        <f>Q212*H212</f>
        <v>55.643940000000001</v>
      </c>
      <c r="S212" s="123">
        <v>0</v>
      </c>
      <c r="T212" s="124">
        <f>S212*H212</f>
        <v>0</v>
      </c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R212" s="125" t="s">
        <v>83</v>
      </c>
      <c r="AT212" s="125" t="s">
        <v>78</v>
      </c>
      <c r="AU212" s="125" t="s">
        <v>46</v>
      </c>
      <c r="AY212" s="11" t="s">
        <v>76</v>
      </c>
      <c r="BE212" s="126">
        <f>IF(N212="základní",J212,0)</f>
        <v>0</v>
      </c>
      <c r="BF212" s="126">
        <f>IF(N212="snížená",J212,0)</f>
        <v>0</v>
      </c>
      <c r="BG212" s="126">
        <f>IF(N212="zákl. přenesená",J212,0)</f>
        <v>0</v>
      </c>
      <c r="BH212" s="126">
        <f>IF(N212="sníž. přenesená",J212,0)</f>
        <v>0</v>
      </c>
      <c r="BI212" s="126">
        <f>IF(N212="nulová",J212,0)</f>
        <v>0</v>
      </c>
      <c r="BJ212" s="11" t="s">
        <v>44</v>
      </c>
      <c r="BK212" s="126">
        <f>ROUND(I212*H212,2)</f>
        <v>0</v>
      </c>
      <c r="BL212" s="11" t="s">
        <v>83</v>
      </c>
      <c r="BM212" s="125" t="s">
        <v>241</v>
      </c>
    </row>
    <row r="213" spans="1:65" s="2" customFormat="1" ht="48.75">
      <c r="A213" s="18"/>
      <c r="B213" s="19"/>
      <c r="C213" s="20"/>
      <c r="D213" s="127" t="s">
        <v>85</v>
      </c>
      <c r="E213" s="20"/>
      <c r="F213" s="128" t="s">
        <v>242</v>
      </c>
      <c r="G213" s="20"/>
      <c r="H213" s="20"/>
      <c r="I213" s="20"/>
      <c r="J213" s="20"/>
      <c r="K213" s="20"/>
      <c r="L213" s="21"/>
      <c r="M213" s="129"/>
      <c r="N213" s="130"/>
      <c r="O213" s="28"/>
      <c r="P213" s="28"/>
      <c r="Q213" s="28"/>
      <c r="R213" s="28"/>
      <c r="S213" s="28"/>
      <c r="T213" s="29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T213" s="11" t="s">
        <v>85</v>
      </c>
      <c r="AU213" s="11" t="s">
        <v>46</v>
      </c>
    </row>
    <row r="214" spans="1:65" s="8" customFormat="1">
      <c r="B214" s="131"/>
      <c r="C214" s="132"/>
      <c r="D214" s="127" t="s">
        <v>96</v>
      </c>
      <c r="E214" s="133" t="s">
        <v>0</v>
      </c>
      <c r="F214" s="134" t="s">
        <v>243</v>
      </c>
      <c r="G214" s="132"/>
      <c r="H214" s="135">
        <v>537</v>
      </c>
      <c r="I214" s="132"/>
      <c r="J214" s="132"/>
      <c r="K214" s="132"/>
      <c r="L214" s="136"/>
      <c r="M214" s="137"/>
      <c r="N214" s="138"/>
      <c r="O214" s="138"/>
      <c r="P214" s="138"/>
      <c r="Q214" s="138"/>
      <c r="R214" s="138"/>
      <c r="S214" s="138"/>
      <c r="T214" s="139"/>
      <c r="AT214" s="140" t="s">
        <v>96</v>
      </c>
      <c r="AU214" s="140" t="s">
        <v>46</v>
      </c>
      <c r="AV214" s="8" t="s">
        <v>46</v>
      </c>
      <c r="AW214" s="8" t="s">
        <v>17</v>
      </c>
      <c r="AX214" s="8" t="s">
        <v>44</v>
      </c>
      <c r="AY214" s="140" t="s">
        <v>76</v>
      </c>
    </row>
    <row r="215" spans="1:65" s="2" customFormat="1" ht="21.75" customHeight="1">
      <c r="A215" s="18"/>
      <c r="B215" s="19"/>
      <c r="C215" s="160" t="s">
        <v>244</v>
      </c>
      <c r="D215" s="160" t="s">
        <v>214</v>
      </c>
      <c r="E215" s="161" t="s">
        <v>245</v>
      </c>
      <c r="F215" s="162" t="s">
        <v>246</v>
      </c>
      <c r="G215" s="163" t="s">
        <v>81</v>
      </c>
      <c r="H215" s="164">
        <v>581.9</v>
      </c>
      <c r="I215" s="165"/>
      <c r="J215" s="165">
        <f>ROUND(I215*H215,2)</f>
        <v>0</v>
      </c>
      <c r="K215" s="162" t="s">
        <v>82</v>
      </c>
      <c r="L215" s="166"/>
      <c r="M215" s="167" t="s">
        <v>0</v>
      </c>
      <c r="N215" s="168" t="s">
        <v>25</v>
      </c>
      <c r="O215" s="123">
        <v>0</v>
      </c>
      <c r="P215" s="123">
        <f>O215*H215</f>
        <v>0</v>
      </c>
      <c r="Q215" s="123">
        <v>0.15</v>
      </c>
      <c r="R215" s="123">
        <f>Q215*H215</f>
        <v>87.284999999999997</v>
      </c>
      <c r="S215" s="123">
        <v>0</v>
      </c>
      <c r="T215" s="124">
        <f>S215*H215</f>
        <v>0</v>
      </c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R215" s="125" t="s">
        <v>121</v>
      </c>
      <c r="AT215" s="125" t="s">
        <v>214</v>
      </c>
      <c r="AU215" s="125" t="s">
        <v>46</v>
      </c>
      <c r="AY215" s="11" t="s">
        <v>76</v>
      </c>
      <c r="BE215" s="126">
        <f>IF(N215="základní",J215,0)</f>
        <v>0</v>
      </c>
      <c r="BF215" s="126">
        <f>IF(N215="snížená",J215,0)</f>
        <v>0</v>
      </c>
      <c r="BG215" s="126">
        <f>IF(N215="zákl. přenesená",J215,0)</f>
        <v>0</v>
      </c>
      <c r="BH215" s="126">
        <f>IF(N215="sníž. přenesená",J215,0)</f>
        <v>0</v>
      </c>
      <c r="BI215" s="126">
        <f>IF(N215="nulová",J215,0)</f>
        <v>0</v>
      </c>
      <c r="BJ215" s="11" t="s">
        <v>44</v>
      </c>
      <c r="BK215" s="126">
        <f>ROUND(I215*H215,2)</f>
        <v>0</v>
      </c>
      <c r="BL215" s="11" t="s">
        <v>83</v>
      </c>
      <c r="BM215" s="125" t="s">
        <v>247</v>
      </c>
    </row>
    <row r="216" spans="1:65" s="2" customFormat="1">
      <c r="A216" s="18"/>
      <c r="B216" s="19"/>
      <c r="C216" s="20"/>
      <c r="D216" s="127" t="s">
        <v>85</v>
      </c>
      <c r="E216" s="20"/>
      <c r="F216" s="128" t="s">
        <v>246</v>
      </c>
      <c r="G216" s="20"/>
      <c r="H216" s="20"/>
      <c r="I216" s="20"/>
      <c r="J216" s="20"/>
      <c r="K216" s="20"/>
      <c r="L216" s="21"/>
      <c r="M216" s="129"/>
      <c r="N216" s="130"/>
      <c r="O216" s="28"/>
      <c r="P216" s="28"/>
      <c r="Q216" s="28"/>
      <c r="R216" s="28"/>
      <c r="S216" s="28"/>
      <c r="T216" s="29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T216" s="11" t="s">
        <v>85</v>
      </c>
      <c r="AU216" s="11" t="s">
        <v>46</v>
      </c>
    </row>
    <row r="217" spans="1:65" s="8" customFormat="1">
      <c r="B217" s="131"/>
      <c r="C217" s="132"/>
      <c r="D217" s="127" t="s">
        <v>96</v>
      </c>
      <c r="E217" s="133" t="s">
        <v>0</v>
      </c>
      <c r="F217" s="134" t="s">
        <v>248</v>
      </c>
      <c r="G217" s="132"/>
      <c r="H217" s="135">
        <v>529</v>
      </c>
      <c r="I217" s="132"/>
      <c r="J217" s="132"/>
      <c r="K217" s="132"/>
      <c r="L217" s="136"/>
      <c r="M217" s="137"/>
      <c r="N217" s="138"/>
      <c r="O217" s="138"/>
      <c r="P217" s="138"/>
      <c r="Q217" s="138"/>
      <c r="R217" s="138"/>
      <c r="S217" s="138"/>
      <c r="T217" s="139"/>
      <c r="AT217" s="140" t="s">
        <v>96</v>
      </c>
      <c r="AU217" s="140" t="s">
        <v>46</v>
      </c>
      <c r="AV217" s="8" t="s">
        <v>46</v>
      </c>
      <c r="AW217" s="8" t="s">
        <v>17</v>
      </c>
      <c r="AX217" s="8" t="s">
        <v>43</v>
      </c>
      <c r="AY217" s="140" t="s">
        <v>76</v>
      </c>
    </row>
    <row r="218" spans="1:65" s="8" customFormat="1">
      <c r="B218" s="131"/>
      <c r="C218" s="132"/>
      <c r="D218" s="127" t="s">
        <v>96</v>
      </c>
      <c r="E218" s="133" t="s">
        <v>0</v>
      </c>
      <c r="F218" s="134" t="s">
        <v>249</v>
      </c>
      <c r="G218" s="132"/>
      <c r="H218" s="135">
        <v>52.9</v>
      </c>
      <c r="I218" s="132"/>
      <c r="J218" s="132"/>
      <c r="K218" s="132"/>
      <c r="L218" s="136"/>
      <c r="M218" s="137"/>
      <c r="N218" s="138"/>
      <c r="O218" s="138"/>
      <c r="P218" s="138"/>
      <c r="Q218" s="138"/>
      <c r="R218" s="138"/>
      <c r="S218" s="138"/>
      <c r="T218" s="139"/>
      <c r="AT218" s="140" t="s">
        <v>96</v>
      </c>
      <c r="AU218" s="140" t="s">
        <v>46</v>
      </c>
      <c r="AV218" s="8" t="s">
        <v>46</v>
      </c>
      <c r="AW218" s="8" t="s">
        <v>17</v>
      </c>
      <c r="AX218" s="8" t="s">
        <v>43</v>
      </c>
      <c r="AY218" s="140" t="s">
        <v>76</v>
      </c>
    </row>
    <row r="219" spans="1:65" s="10" customFormat="1">
      <c r="B219" s="150"/>
      <c r="C219" s="151"/>
      <c r="D219" s="127" t="s">
        <v>96</v>
      </c>
      <c r="E219" s="152" t="s">
        <v>0</v>
      </c>
      <c r="F219" s="153" t="s">
        <v>110</v>
      </c>
      <c r="G219" s="151"/>
      <c r="H219" s="154">
        <v>581.9</v>
      </c>
      <c r="I219" s="151"/>
      <c r="J219" s="151"/>
      <c r="K219" s="151"/>
      <c r="L219" s="155"/>
      <c r="M219" s="156"/>
      <c r="N219" s="157"/>
      <c r="O219" s="157"/>
      <c r="P219" s="157"/>
      <c r="Q219" s="157"/>
      <c r="R219" s="157"/>
      <c r="S219" s="157"/>
      <c r="T219" s="158"/>
      <c r="AT219" s="159" t="s">
        <v>96</v>
      </c>
      <c r="AU219" s="159" t="s">
        <v>46</v>
      </c>
      <c r="AV219" s="10" t="s">
        <v>83</v>
      </c>
      <c r="AW219" s="10" t="s">
        <v>17</v>
      </c>
      <c r="AX219" s="10" t="s">
        <v>44</v>
      </c>
      <c r="AY219" s="159" t="s">
        <v>76</v>
      </c>
    </row>
    <row r="220" spans="1:65" s="2" customFormat="1" ht="33" customHeight="1">
      <c r="A220" s="18"/>
      <c r="B220" s="19"/>
      <c r="C220" s="115" t="s">
        <v>250</v>
      </c>
      <c r="D220" s="115" t="s">
        <v>78</v>
      </c>
      <c r="E220" s="116" t="s">
        <v>251</v>
      </c>
      <c r="F220" s="117" t="s">
        <v>252</v>
      </c>
      <c r="G220" s="118" t="s">
        <v>81</v>
      </c>
      <c r="H220" s="119">
        <v>8</v>
      </c>
      <c r="I220" s="120"/>
      <c r="J220" s="120">
        <f>ROUND(I220*H220,2)</f>
        <v>0</v>
      </c>
      <c r="K220" s="117" t="s">
        <v>82</v>
      </c>
      <c r="L220" s="21"/>
      <c r="M220" s="121" t="s">
        <v>0</v>
      </c>
      <c r="N220" s="122" t="s">
        <v>25</v>
      </c>
      <c r="O220" s="123">
        <v>5.5E-2</v>
      </c>
      <c r="P220" s="123">
        <f>O220*H220</f>
        <v>0.44</v>
      </c>
      <c r="Q220" s="123">
        <v>0</v>
      </c>
      <c r="R220" s="123">
        <f>Q220*H220</f>
        <v>0</v>
      </c>
      <c r="S220" s="123">
        <v>0</v>
      </c>
      <c r="T220" s="124">
        <f>S220*H220</f>
        <v>0</v>
      </c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R220" s="125" t="s">
        <v>83</v>
      </c>
      <c r="AT220" s="125" t="s">
        <v>78</v>
      </c>
      <c r="AU220" s="125" t="s">
        <v>46</v>
      </c>
      <c r="AY220" s="11" t="s">
        <v>76</v>
      </c>
      <c r="BE220" s="126">
        <f>IF(N220="základní",J220,0)</f>
        <v>0</v>
      </c>
      <c r="BF220" s="126">
        <f>IF(N220="snížená",J220,0)</f>
        <v>0</v>
      </c>
      <c r="BG220" s="126">
        <f>IF(N220="zákl. přenesená",J220,0)</f>
        <v>0</v>
      </c>
      <c r="BH220" s="126">
        <f>IF(N220="sníž. přenesená",J220,0)</f>
        <v>0</v>
      </c>
      <c r="BI220" s="126">
        <f>IF(N220="nulová",J220,0)</f>
        <v>0</v>
      </c>
      <c r="BJ220" s="11" t="s">
        <v>44</v>
      </c>
      <c r="BK220" s="126">
        <f>ROUND(I220*H220,2)</f>
        <v>0</v>
      </c>
      <c r="BL220" s="11" t="s">
        <v>83</v>
      </c>
      <c r="BM220" s="125" t="s">
        <v>253</v>
      </c>
    </row>
    <row r="221" spans="1:65" s="2" customFormat="1" ht="48.75">
      <c r="A221" s="18"/>
      <c r="B221" s="19"/>
      <c r="C221" s="20"/>
      <c r="D221" s="127" t="s">
        <v>85</v>
      </c>
      <c r="E221" s="20"/>
      <c r="F221" s="128" t="s">
        <v>254</v>
      </c>
      <c r="G221" s="20"/>
      <c r="H221" s="20"/>
      <c r="I221" s="20"/>
      <c r="J221" s="20"/>
      <c r="K221" s="20"/>
      <c r="L221" s="21"/>
      <c r="M221" s="129"/>
      <c r="N221" s="130"/>
      <c r="O221" s="28"/>
      <c r="P221" s="28"/>
      <c r="Q221" s="28"/>
      <c r="R221" s="28"/>
      <c r="S221" s="28"/>
      <c r="T221" s="29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T221" s="11" t="s">
        <v>85</v>
      </c>
      <c r="AU221" s="11" t="s">
        <v>46</v>
      </c>
    </row>
    <row r="222" spans="1:65" s="2" customFormat="1" ht="21.75" customHeight="1">
      <c r="A222" s="18"/>
      <c r="B222" s="19"/>
      <c r="C222" s="160" t="s">
        <v>255</v>
      </c>
      <c r="D222" s="160" t="s">
        <v>214</v>
      </c>
      <c r="E222" s="161" t="s">
        <v>256</v>
      </c>
      <c r="F222" s="162" t="s">
        <v>257</v>
      </c>
      <c r="G222" s="163" t="s">
        <v>81</v>
      </c>
      <c r="H222" s="164">
        <v>8.8000000000000007</v>
      </c>
      <c r="I222" s="165"/>
      <c r="J222" s="165">
        <f>ROUND(I222*H222,2)</f>
        <v>0</v>
      </c>
      <c r="K222" s="162" t="s">
        <v>82</v>
      </c>
      <c r="L222" s="166"/>
      <c r="M222" s="167" t="s">
        <v>0</v>
      </c>
      <c r="N222" s="168" t="s">
        <v>25</v>
      </c>
      <c r="O222" s="123">
        <v>0</v>
      </c>
      <c r="P222" s="123">
        <f>O222*H222</f>
        <v>0</v>
      </c>
      <c r="Q222" s="123">
        <v>0.17599999999999999</v>
      </c>
      <c r="R222" s="123">
        <f>Q222*H222</f>
        <v>1.5488</v>
      </c>
      <c r="S222" s="123">
        <v>0</v>
      </c>
      <c r="T222" s="124">
        <f>S222*H222</f>
        <v>0</v>
      </c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R222" s="125" t="s">
        <v>121</v>
      </c>
      <c r="AT222" s="125" t="s">
        <v>214</v>
      </c>
      <c r="AU222" s="125" t="s">
        <v>46</v>
      </c>
      <c r="AY222" s="11" t="s">
        <v>76</v>
      </c>
      <c r="BE222" s="126">
        <f>IF(N222="základní",J222,0)</f>
        <v>0</v>
      </c>
      <c r="BF222" s="126">
        <f>IF(N222="snížená",J222,0)</f>
        <v>0</v>
      </c>
      <c r="BG222" s="126">
        <f>IF(N222="zákl. přenesená",J222,0)</f>
        <v>0</v>
      </c>
      <c r="BH222" s="126">
        <f>IF(N222="sníž. přenesená",J222,0)</f>
        <v>0</v>
      </c>
      <c r="BI222" s="126">
        <f>IF(N222="nulová",J222,0)</f>
        <v>0</v>
      </c>
      <c r="BJ222" s="11" t="s">
        <v>44</v>
      </c>
      <c r="BK222" s="126">
        <f>ROUND(I222*H222,2)</f>
        <v>0</v>
      </c>
      <c r="BL222" s="11" t="s">
        <v>83</v>
      </c>
      <c r="BM222" s="125" t="s">
        <v>258</v>
      </c>
    </row>
    <row r="223" spans="1:65" s="2" customFormat="1">
      <c r="A223" s="18"/>
      <c r="B223" s="19"/>
      <c r="C223" s="20"/>
      <c r="D223" s="127" t="s">
        <v>85</v>
      </c>
      <c r="E223" s="20"/>
      <c r="F223" s="128" t="s">
        <v>257</v>
      </c>
      <c r="G223" s="20"/>
      <c r="H223" s="20"/>
      <c r="I223" s="20"/>
      <c r="J223" s="20"/>
      <c r="K223" s="20"/>
      <c r="L223" s="21"/>
      <c r="M223" s="129"/>
      <c r="N223" s="130"/>
      <c r="O223" s="28"/>
      <c r="P223" s="28"/>
      <c r="Q223" s="28"/>
      <c r="R223" s="28"/>
      <c r="S223" s="28"/>
      <c r="T223" s="29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T223" s="11" t="s">
        <v>85</v>
      </c>
      <c r="AU223" s="11" t="s">
        <v>46</v>
      </c>
    </row>
    <row r="224" spans="1:65" s="8" customFormat="1">
      <c r="B224" s="131"/>
      <c r="C224" s="132"/>
      <c r="D224" s="127" t="s">
        <v>96</v>
      </c>
      <c r="E224" s="133" t="s">
        <v>0</v>
      </c>
      <c r="F224" s="134" t="s">
        <v>121</v>
      </c>
      <c r="G224" s="132"/>
      <c r="H224" s="135">
        <v>8</v>
      </c>
      <c r="I224" s="132"/>
      <c r="J224" s="132"/>
      <c r="K224" s="132"/>
      <c r="L224" s="136"/>
      <c r="M224" s="137"/>
      <c r="N224" s="138"/>
      <c r="O224" s="138"/>
      <c r="P224" s="138"/>
      <c r="Q224" s="138"/>
      <c r="R224" s="138"/>
      <c r="S224" s="138"/>
      <c r="T224" s="139"/>
      <c r="AT224" s="140" t="s">
        <v>96</v>
      </c>
      <c r="AU224" s="140" t="s">
        <v>46</v>
      </c>
      <c r="AV224" s="8" t="s">
        <v>46</v>
      </c>
      <c r="AW224" s="8" t="s">
        <v>17</v>
      </c>
      <c r="AX224" s="8" t="s">
        <v>43</v>
      </c>
      <c r="AY224" s="140" t="s">
        <v>76</v>
      </c>
    </row>
    <row r="225" spans="1:65" s="8" customFormat="1">
      <c r="B225" s="131"/>
      <c r="C225" s="132"/>
      <c r="D225" s="127" t="s">
        <v>96</v>
      </c>
      <c r="E225" s="133" t="s">
        <v>0</v>
      </c>
      <c r="F225" s="134" t="s">
        <v>259</v>
      </c>
      <c r="G225" s="132"/>
      <c r="H225" s="135">
        <v>0.8</v>
      </c>
      <c r="I225" s="132"/>
      <c r="J225" s="132"/>
      <c r="K225" s="132"/>
      <c r="L225" s="136"/>
      <c r="M225" s="137"/>
      <c r="N225" s="138"/>
      <c r="O225" s="138"/>
      <c r="P225" s="138"/>
      <c r="Q225" s="138"/>
      <c r="R225" s="138"/>
      <c r="S225" s="138"/>
      <c r="T225" s="139"/>
      <c r="AT225" s="140" t="s">
        <v>96</v>
      </c>
      <c r="AU225" s="140" t="s">
        <v>46</v>
      </c>
      <c r="AV225" s="8" t="s">
        <v>46</v>
      </c>
      <c r="AW225" s="8" t="s">
        <v>17</v>
      </c>
      <c r="AX225" s="8" t="s">
        <v>43</v>
      </c>
      <c r="AY225" s="140" t="s">
        <v>76</v>
      </c>
    </row>
    <row r="226" spans="1:65" s="10" customFormat="1">
      <c r="B226" s="150"/>
      <c r="C226" s="151"/>
      <c r="D226" s="127" t="s">
        <v>96</v>
      </c>
      <c r="E226" s="152" t="s">
        <v>0</v>
      </c>
      <c r="F226" s="153" t="s">
        <v>110</v>
      </c>
      <c r="G226" s="151"/>
      <c r="H226" s="154">
        <v>8.8000000000000007</v>
      </c>
      <c r="I226" s="151"/>
      <c r="J226" s="151"/>
      <c r="K226" s="151"/>
      <c r="L226" s="155"/>
      <c r="M226" s="156"/>
      <c r="N226" s="157"/>
      <c r="O226" s="157"/>
      <c r="P226" s="157"/>
      <c r="Q226" s="157"/>
      <c r="R226" s="157"/>
      <c r="S226" s="157"/>
      <c r="T226" s="158"/>
      <c r="AT226" s="159" t="s">
        <v>96</v>
      </c>
      <c r="AU226" s="159" t="s">
        <v>46</v>
      </c>
      <c r="AV226" s="10" t="s">
        <v>83</v>
      </c>
      <c r="AW226" s="10" t="s">
        <v>17</v>
      </c>
      <c r="AX226" s="10" t="s">
        <v>44</v>
      </c>
      <c r="AY226" s="159" t="s">
        <v>76</v>
      </c>
    </row>
    <row r="227" spans="1:65" s="7" customFormat="1" ht="22.9" customHeight="1">
      <c r="B227" s="100"/>
      <c r="C227" s="101"/>
      <c r="D227" s="102" t="s">
        <v>42</v>
      </c>
      <c r="E227" s="113" t="s">
        <v>111</v>
      </c>
      <c r="F227" s="113" t="s">
        <v>260</v>
      </c>
      <c r="G227" s="101"/>
      <c r="H227" s="101"/>
      <c r="I227" s="101"/>
      <c r="J227" s="114">
        <f>BK227</f>
        <v>0</v>
      </c>
      <c r="K227" s="101"/>
      <c r="L227" s="105"/>
      <c r="M227" s="106"/>
      <c r="N227" s="107"/>
      <c r="O227" s="107"/>
      <c r="P227" s="108">
        <f>SUM(P228:P229)</f>
        <v>15.113899999999999</v>
      </c>
      <c r="Q227" s="107"/>
      <c r="R227" s="108">
        <f>SUM(R228:R229)</f>
        <v>19.784490000000002</v>
      </c>
      <c r="S227" s="107"/>
      <c r="T227" s="109">
        <f>SUM(T228:T229)</f>
        <v>0</v>
      </c>
      <c r="AR227" s="110" t="s">
        <v>44</v>
      </c>
      <c r="AT227" s="111" t="s">
        <v>42</v>
      </c>
      <c r="AU227" s="111" t="s">
        <v>44</v>
      </c>
      <c r="AY227" s="110" t="s">
        <v>76</v>
      </c>
      <c r="BK227" s="112">
        <f>SUM(BK228:BK229)</f>
        <v>0</v>
      </c>
    </row>
    <row r="228" spans="1:65" s="2" customFormat="1" ht="21.75" customHeight="1">
      <c r="A228" s="18"/>
      <c r="B228" s="19"/>
      <c r="C228" s="115" t="s">
        <v>261</v>
      </c>
      <c r="D228" s="115" t="s">
        <v>78</v>
      </c>
      <c r="E228" s="116" t="s">
        <v>262</v>
      </c>
      <c r="F228" s="117" t="s">
        <v>263</v>
      </c>
      <c r="G228" s="118" t="s">
        <v>81</v>
      </c>
      <c r="H228" s="119">
        <v>35.9</v>
      </c>
      <c r="I228" s="120"/>
      <c r="J228" s="120">
        <f>ROUND(I228*H228,2)</f>
        <v>0</v>
      </c>
      <c r="K228" s="117" t="s">
        <v>82</v>
      </c>
      <c r="L228" s="21"/>
      <c r="M228" s="121" t="s">
        <v>0</v>
      </c>
      <c r="N228" s="122" t="s">
        <v>25</v>
      </c>
      <c r="O228" s="123">
        <v>0.42099999999999999</v>
      </c>
      <c r="P228" s="123">
        <f>O228*H228</f>
        <v>15.113899999999999</v>
      </c>
      <c r="Q228" s="123">
        <v>0.55110000000000003</v>
      </c>
      <c r="R228" s="123">
        <f>Q228*H228</f>
        <v>19.784490000000002</v>
      </c>
      <c r="S228" s="123">
        <v>0</v>
      </c>
      <c r="T228" s="124">
        <f>S228*H228</f>
        <v>0</v>
      </c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R228" s="125" t="s">
        <v>83</v>
      </c>
      <c r="AT228" s="125" t="s">
        <v>78</v>
      </c>
      <c r="AU228" s="125" t="s">
        <v>46</v>
      </c>
      <c r="AY228" s="11" t="s">
        <v>76</v>
      </c>
      <c r="BE228" s="126">
        <f>IF(N228="základní",J228,0)</f>
        <v>0</v>
      </c>
      <c r="BF228" s="126">
        <f>IF(N228="snížená",J228,0)</f>
        <v>0</v>
      </c>
      <c r="BG228" s="126">
        <f>IF(N228="zákl. přenesená",J228,0)</f>
        <v>0</v>
      </c>
      <c r="BH228" s="126">
        <f>IF(N228="sníž. přenesená",J228,0)</f>
        <v>0</v>
      </c>
      <c r="BI228" s="126">
        <f>IF(N228="nulová",J228,0)</f>
        <v>0</v>
      </c>
      <c r="BJ228" s="11" t="s">
        <v>44</v>
      </c>
      <c r="BK228" s="126">
        <f>ROUND(I228*H228,2)</f>
        <v>0</v>
      </c>
      <c r="BL228" s="11" t="s">
        <v>83</v>
      </c>
      <c r="BM228" s="125" t="s">
        <v>264</v>
      </c>
    </row>
    <row r="229" spans="1:65" s="2" customFormat="1" ht="19.5">
      <c r="A229" s="18"/>
      <c r="B229" s="19"/>
      <c r="C229" s="20"/>
      <c r="D229" s="127" t="s">
        <v>85</v>
      </c>
      <c r="E229" s="20"/>
      <c r="F229" s="128" t="s">
        <v>265</v>
      </c>
      <c r="G229" s="20"/>
      <c r="H229" s="20"/>
      <c r="I229" s="20"/>
      <c r="J229" s="20"/>
      <c r="K229" s="20"/>
      <c r="L229" s="21"/>
      <c r="M229" s="129"/>
      <c r="N229" s="130"/>
      <c r="O229" s="28"/>
      <c r="P229" s="28"/>
      <c r="Q229" s="28"/>
      <c r="R229" s="28"/>
      <c r="S229" s="28"/>
      <c r="T229" s="29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T229" s="11" t="s">
        <v>85</v>
      </c>
      <c r="AU229" s="11" t="s">
        <v>46</v>
      </c>
    </row>
    <row r="230" spans="1:65" s="7" customFormat="1" ht="22.9" customHeight="1">
      <c r="B230" s="100"/>
      <c r="C230" s="101"/>
      <c r="D230" s="102" t="s">
        <v>42</v>
      </c>
      <c r="E230" s="113" t="s">
        <v>127</v>
      </c>
      <c r="F230" s="113" t="s">
        <v>266</v>
      </c>
      <c r="G230" s="101"/>
      <c r="H230" s="101"/>
      <c r="I230" s="101"/>
      <c r="J230" s="114">
        <f>BK230</f>
        <v>0</v>
      </c>
      <c r="K230" s="101"/>
      <c r="L230" s="105"/>
      <c r="M230" s="106"/>
      <c r="N230" s="107"/>
      <c r="O230" s="107"/>
      <c r="P230" s="108">
        <f>SUM(P231:P274)</f>
        <v>247.38469999999998</v>
      </c>
      <c r="Q230" s="107"/>
      <c r="R230" s="108">
        <f>SUM(R231:R274)</f>
        <v>132.55629680000001</v>
      </c>
      <c r="S230" s="107"/>
      <c r="T230" s="109">
        <f>SUM(T231:T274)</f>
        <v>14.026</v>
      </c>
      <c r="AR230" s="110" t="s">
        <v>44</v>
      </c>
      <c r="AT230" s="111" t="s">
        <v>42</v>
      </c>
      <c r="AU230" s="111" t="s">
        <v>44</v>
      </c>
      <c r="AY230" s="110" t="s">
        <v>76</v>
      </c>
      <c r="BK230" s="112">
        <f>SUM(BK231:BK274)</f>
        <v>0</v>
      </c>
    </row>
    <row r="231" spans="1:65" s="2" customFormat="1" ht="24.2" customHeight="1">
      <c r="A231" s="18"/>
      <c r="B231" s="19"/>
      <c r="C231" s="115" t="s">
        <v>267</v>
      </c>
      <c r="D231" s="115" t="s">
        <v>78</v>
      </c>
      <c r="E231" s="116" t="s">
        <v>268</v>
      </c>
      <c r="F231" s="117" t="s">
        <v>269</v>
      </c>
      <c r="G231" s="118" t="s">
        <v>81</v>
      </c>
      <c r="H231" s="119">
        <v>3</v>
      </c>
      <c r="I231" s="120"/>
      <c r="J231" s="120">
        <f>ROUND(I231*H231,2)</f>
        <v>0</v>
      </c>
      <c r="K231" s="117" t="s">
        <v>82</v>
      </c>
      <c r="L231" s="21"/>
      <c r="M231" s="121" t="s">
        <v>0</v>
      </c>
      <c r="N231" s="122" t="s">
        <v>25</v>
      </c>
      <c r="O231" s="123">
        <v>0.11899999999999999</v>
      </c>
      <c r="P231" s="123">
        <f>O231*H231</f>
        <v>0.35699999999999998</v>
      </c>
      <c r="Q231" s="123">
        <v>1.6000000000000001E-3</v>
      </c>
      <c r="R231" s="123">
        <f>Q231*H231</f>
        <v>4.8000000000000004E-3</v>
      </c>
      <c r="S231" s="123">
        <v>0</v>
      </c>
      <c r="T231" s="124">
        <f>S231*H231</f>
        <v>0</v>
      </c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R231" s="125" t="s">
        <v>83</v>
      </c>
      <c r="AT231" s="125" t="s">
        <v>78</v>
      </c>
      <c r="AU231" s="125" t="s">
        <v>46</v>
      </c>
      <c r="AY231" s="11" t="s">
        <v>76</v>
      </c>
      <c r="BE231" s="126">
        <f>IF(N231="základní",J231,0)</f>
        <v>0</v>
      </c>
      <c r="BF231" s="126">
        <f>IF(N231="snížená",J231,0)</f>
        <v>0</v>
      </c>
      <c r="BG231" s="126">
        <f>IF(N231="zákl. přenesená",J231,0)</f>
        <v>0</v>
      </c>
      <c r="BH231" s="126">
        <f>IF(N231="sníž. přenesená",J231,0)</f>
        <v>0</v>
      </c>
      <c r="BI231" s="126">
        <f>IF(N231="nulová",J231,0)</f>
        <v>0</v>
      </c>
      <c r="BJ231" s="11" t="s">
        <v>44</v>
      </c>
      <c r="BK231" s="126">
        <f>ROUND(I231*H231,2)</f>
        <v>0</v>
      </c>
      <c r="BL231" s="11" t="s">
        <v>83</v>
      </c>
      <c r="BM231" s="125" t="s">
        <v>270</v>
      </c>
    </row>
    <row r="232" spans="1:65" s="2" customFormat="1" ht="19.5">
      <c r="A232" s="18"/>
      <c r="B232" s="19"/>
      <c r="C232" s="20"/>
      <c r="D232" s="127" t="s">
        <v>85</v>
      </c>
      <c r="E232" s="20"/>
      <c r="F232" s="128" t="s">
        <v>271</v>
      </c>
      <c r="G232" s="20"/>
      <c r="H232" s="20"/>
      <c r="I232" s="20"/>
      <c r="J232" s="20"/>
      <c r="K232" s="20"/>
      <c r="L232" s="21"/>
      <c r="M232" s="129"/>
      <c r="N232" s="130"/>
      <c r="O232" s="28"/>
      <c r="P232" s="28"/>
      <c r="Q232" s="28"/>
      <c r="R232" s="28"/>
      <c r="S232" s="28"/>
      <c r="T232" s="29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T232" s="11" t="s">
        <v>85</v>
      </c>
      <c r="AU232" s="11" t="s">
        <v>46</v>
      </c>
    </row>
    <row r="233" spans="1:65" s="9" customFormat="1">
      <c r="B233" s="141"/>
      <c r="C233" s="142"/>
      <c r="D233" s="127" t="s">
        <v>96</v>
      </c>
      <c r="E233" s="143" t="s">
        <v>0</v>
      </c>
      <c r="F233" s="144" t="s">
        <v>272</v>
      </c>
      <c r="G233" s="142"/>
      <c r="H233" s="143" t="s">
        <v>0</v>
      </c>
      <c r="I233" s="142"/>
      <c r="J233" s="142"/>
      <c r="K233" s="142"/>
      <c r="L233" s="145"/>
      <c r="M233" s="146"/>
      <c r="N233" s="147"/>
      <c r="O233" s="147"/>
      <c r="P233" s="147"/>
      <c r="Q233" s="147"/>
      <c r="R233" s="147"/>
      <c r="S233" s="147"/>
      <c r="T233" s="148"/>
      <c r="AT233" s="149" t="s">
        <v>96</v>
      </c>
      <c r="AU233" s="149" t="s">
        <v>46</v>
      </c>
      <c r="AV233" s="9" t="s">
        <v>44</v>
      </c>
      <c r="AW233" s="9" t="s">
        <v>17</v>
      </c>
      <c r="AX233" s="9" t="s">
        <v>43</v>
      </c>
      <c r="AY233" s="149" t="s">
        <v>76</v>
      </c>
    </row>
    <row r="234" spans="1:65" s="8" customFormat="1">
      <c r="B234" s="131"/>
      <c r="C234" s="132"/>
      <c r="D234" s="127" t="s">
        <v>96</v>
      </c>
      <c r="E234" s="133" t="s">
        <v>0</v>
      </c>
      <c r="F234" s="134" t="s">
        <v>91</v>
      </c>
      <c r="G234" s="132"/>
      <c r="H234" s="135">
        <v>3</v>
      </c>
      <c r="I234" s="132"/>
      <c r="J234" s="132"/>
      <c r="K234" s="132"/>
      <c r="L234" s="136"/>
      <c r="M234" s="137"/>
      <c r="N234" s="138"/>
      <c r="O234" s="138"/>
      <c r="P234" s="138"/>
      <c r="Q234" s="138"/>
      <c r="R234" s="138"/>
      <c r="S234" s="138"/>
      <c r="T234" s="139"/>
      <c r="AT234" s="140" t="s">
        <v>96</v>
      </c>
      <c r="AU234" s="140" t="s">
        <v>46</v>
      </c>
      <c r="AV234" s="8" t="s">
        <v>46</v>
      </c>
      <c r="AW234" s="8" t="s">
        <v>17</v>
      </c>
      <c r="AX234" s="8" t="s">
        <v>44</v>
      </c>
      <c r="AY234" s="140" t="s">
        <v>76</v>
      </c>
    </row>
    <row r="235" spans="1:65" s="2" customFormat="1" ht="33" customHeight="1">
      <c r="A235" s="18"/>
      <c r="B235" s="19"/>
      <c r="C235" s="115" t="s">
        <v>273</v>
      </c>
      <c r="D235" s="115" t="s">
        <v>78</v>
      </c>
      <c r="E235" s="116" t="s">
        <v>274</v>
      </c>
      <c r="F235" s="117" t="s">
        <v>275</v>
      </c>
      <c r="G235" s="118" t="s">
        <v>124</v>
      </c>
      <c r="H235" s="119">
        <v>431.5</v>
      </c>
      <c r="I235" s="120"/>
      <c r="J235" s="120">
        <f>ROUND(I235*H235,2)</f>
        <v>0</v>
      </c>
      <c r="K235" s="117" t="s">
        <v>82</v>
      </c>
      <c r="L235" s="21"/>
      <c r="M235" s="121" t="s">
        <v>0</v>
      </c>
      <c r="N235" s="122" t="s">
        <v>25</v>
      </c>
      <c r="O235" s="123">
        <v>0.26800000000000002</v>
      </c>
      <c r="P235" s="123">
        <f>O235*H235</f>
        <v>115.64200000000001</v>
      </c>
      <c r="Q235" s="123">
        <v>0.15540000000000001</v>
      </c>
      <c r="R235" s="123">
        <f>Q235*H235</f>
        <v>67.05510000000001</v>
      </c>
      <c r="S235" s="123">
        <v>0</v>
      </c>
      <c r="T235" s="124">
        <f>S235*H235</f>
        <v>0</v>
      </c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R235" s="125" t="s">
        <v>83</v>
      </c>
      <c r="AT235" s="125" t="s">
        <v>78</v>
      </c>
      <c r="AU235" s="125" t="s">
        <v>46</v>
      </c>
      <c r="AY235" s="11" t="s">
        <v>76</v>
      </c>
      <c r="BE235" s="126">
        <f>IF(N235="základní",J235,0)</f>
        <v>0</v>
      </c>
      <c r="BF235" s="126">
        <f>IF(N235="snížená",J235,0)</f>
        <v>0</v>
      </c>
      <c r="BG235" s="126">
        <f>IF(N235="zákl. přenesená",J235,0)</f>
        <v>0</v>
      </c>
      <c r="BH235" s="126">
        <f>IF(N235="sníž. přenesená",J235,0)</f>
        <v>0</v>
      </c>
      <c r="BI235" s="126">
        <f>IF(N235="nulová",J235,0)</f>
        <v>0</v>
      </c>
      <c r="BJ235" s="11" t="s">
        <v>44</v>
      </c>
      <c r="BK235" s="126">
        <f>ROUND(I235*H235,2)</f>
        <v>0</v>
      </c>
      <c r="BL235" s="11" t="s">
        <v>83</v>
      </c>
      <c r="BM235" s="125" t="s">
        <v>276</v>
      </c>
    </row>
    <row r="236" spans="1:65" s="2" customFormat="1" ht="29.25">
      <c r="A236" s="18"/>
      <c r="B236" s="19"/>
      <c r="C236" s="20"/>
      <c r="D236" s="127" t="s">
        <v>85</v>
      </c>
      <c r="E236" s="20"/>
      <c r="F236" s="128" t="s">
        <v>277</v>
      </c>
      <c r="G236" s="20"/>
      <c r="H236" s="20"/>
      <c r="I236" s="20"/>
      <c r="J236" s="20"/>
      <c r="K236" s="20"/>
      <c r="L236" s="21"/>
      <c r="M236" s="129"/>
      <c r="N236" s="130"/>
      <c r="O236" s="28"/>
      <c r="P236" s="28"/>
      <c r="Q236" s="28"/>
      <c r="R236" s="28"/>
      <c r="S236" s="28"/>
      <c r="T236" s="29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T236" s="11" t="s">
        <v>85</v>
      </c>
      <c r="AU236" s="11" t="s">
        <v>46</v>
      </c>
    </row>
    <row r="237" spans="1:65" s="8" customFormat="1">
      <c r="B237" s="131"/>
      <c r="C237" s="132"/>
      <c r="D237" s="127" t="s">
        <v>96</v>
      </c>
      <c r="E237" s="133" t="s">
        <v>0</v>
      </c>
      <c r="F237" s="134" t="s">
        <v>278</v>
      </c>
      <c r="G237" s="132"/>
      <c r="H237" s="135">
        <v>431.5</v>
      </c>
      <c r="I237" s="132"/>
      <c r="J237" s="132"/>
      <c r="K237" s="132"/>
      <c r="L237" s="136"/>
      <c r="M237" s="137"/>
      <c r="N237" s="138"/>
      <c r="O237" s="138"/>
      <c r="P237" s="138"/>
      <c r="Q237" s="138"/>
      <c r="R237" s="138"/>
      <c r="S237" s="138"/>
      <c r="T237" s="139"/>
      <c r="AT237" s="140" t="s">
        <v>96</v>
      </c>
      <c r="AU237" s="140" t="s">
        <v>46</v>
      </c>
      <c r="AV237" s="8" t="s">
        <v>46</v>
      </c>
      <c r="AW237" s="8" t="s">
        <v>17</v>
      </c>
      <c r="AX237" s="8" t="s">
        <v>44</v>
      </c>
      <c r="AY237" s="140" t="s">
        <v>76</v>
      </c>
    </row>
    <row r="238" spans="1:65" s="2" customFormat="1" ht="16.5" customHeight="1">
      <c r="A238" s="18"/>
      <c r="B238" s="19"/>
      <c r="C238" s="160" t="s">
        <v>279</v>
      </c>
      <c r="D238" s="160" t="s">
        <v>214</v>
      </c>
      <c r="E238" s="161" t="s">
        <v>280</v>
      </c>
      <c r="F238" s="162" t="s">
        <v>281</v>
      </c>
      <c r="G238" s="163" t="s">
        <v>124</v>
      </c>
      <c r="H238" s="164">
        <v>333.3</v>
      </c>
      <c r="I238" s="165"/>
      <c r="J238" s="165">
        <f>ROUND(I238*H238,2)</f>
        <v>0</v>
      </c>
      <c r="K238" s="162" t="s">
        <v>82</v>
      </c>
      <c r="L238" s="166"/>
      <c r="M238" s="167" t="s">
        <v>0</v>
      </c>
      <c r="N238" s="168" t="s">
        <v>25</v>
      </c>
      <c r="O238" s="123">
        <v>0</v>
      </c>
      <c r="P238" s="123">
        <f>O238*H238</f>
        <v>0</v>
      </c>
      <c r="Q238" s="123">
        <v>0.08</v>
      </c>
      <c r="R238" s="123">
        <f>Q238*H238</f>
        <v>26.664000000000001</v>
      </c>
      <c r="S238" s="123">
        <v>0</v>
      </c>
      <c r="T238" s="124">
        <f>S238*H238</f>
        <v>0</v>
      </c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R238" s="125" t="s">
        <v>121</v>
      </c>
      <c r="AT238" s="125" t="s">
        <v>214</v>
      </c>
      <c r="AU238" s="125" t="s">
        <v>46</v>
      </c>
      <c r="AY238" s="11" t="s">
        <v>76</v>
      </c>
      <c r="BE238" s="126">
        <f>IF(N238="základní",J238,0)</f>
        <v>0</v>
      </c>
      <c r="BF238" s="126">
        <f>IF(N238="snížená",J238,0)</f>
        <v>0</v>
      </c>
      <c r="BG238" s="126">
        <f>IF(N238="zákl. přenesená",J238,0)</f>
        <v>0</v>
      </c>
      <c r="BH238" s="126">
        <f>IF(N238="sníž. přenesená",J238,0)</f>
        <v>0</v>
      </c>
      <c r="BI238" s="126">
        <f>IF(N238="nulová",J238,0)</f>
        <v>0</v>
      </c>
      <c r="BJ238" s="11" t="s">
        <v>44</v>
      </c>
      <c r="BK238" s="126">
        <f>ROUND(I238*H238,2)</f>
        <v>0</v>
      </c>
      <c r="BL238" s="11" t="s">
        <v>83</v>
      </c>
      <c r="BM238" s="125" t="s">
        <v>282</v>
      </c>
    </row>
    <row r="239" spans="1:65" s="2" customFormat="1">
      <c r="A239" s="18"/>
      <c r="B239" s="19"/>
      <c r="C239" s="20"/>
      <c r="D239" s="127" t="s">
        <v>85</v>
      </c>
      <c r="E239" s="20"/>
      <c r="F239" s="128" t="s">
        <v>281</v>
      </c>
      <c r="G239" s="20"/>
      <c r="H239" s="20"/>
      <c r="I239" s="20"/>
      <c r="J239" s="20"/>
      <c r="K239" s="20"/>
      <c r="L239" s="21"/>
      <c r="M239" s="129"/>
      <c r="N239" s="130"/>
      <c r="O239" s="28"/>
      <c r="P239" s="28"/>
      <c r="Q239" s="28"/>
      <c r="R239" s="28"/>
      <c r="S239" s="28"/>
      <c r="T239" s="29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T239" s="11" t="s">
        <v>85</v>
      </c>
      <c r="AU239" s="11" t="s">
        <v>46</v>
      </c>
    </row>
    <row r="240" spans="1:65" s="8" customFormat="1">
      <c r="B240" s="131"/>
      <c r="C240" s="132"/>
      <c r="D240" s="127" t="s">
        <v>96</v>
      </c>
      <c r="E240" s="133" t="s">
        <v>0</v>
      </c>
      <c r="F240" s="134" t="s">
        <v>283</v>
      </c>
      <c r="G240" s="132"/>
      <c r="H240" s="135">
        <v>303</v>
      </c>
      <c r="I240" s="132"/>
      <c r="J240" s="132"/>
      <c r="K240" s="132"/>
      <c r="L240" s="136"/>
      <c r="M240" s="137"/>
      <c r="N240" s="138"/>
      <c r="O240" s="138"/>
      <c r="P240" s="138"/>
      <c r="Q240" s="138"/>
      <c r="R240" s="138"/>
      <c r="S240" s="138"/>
      <c r="T240" s="139"/>
      <c r="AT240" s="140" t="s">
        <v>96</v>
      </c>
      <c r="AU240" s="140" t="s">
        <v>46</v>
      </c>
      <c r="AV240" s="8" t="s">
        <v>46</v>
      </c>
      <c r="AW240" s="8" t="s">
        <v>17</v>
      </c>
      <c r="AX240" s="8" t="s">
        <v>43</v>
      </c>
      <c r="AY240" s="140" t="s">
        <v>76</v>
      </c>
    </row>
    <row r="241" spans="1:65" s="8" customFormat="1">
      <c r="B241" s="131"/>
      <c r="C241" s="132"/>
      <c r="D241" s="127" t="s">
        <v>96</v>
      </c>
      <c r="E241" s="133" t="s">
        <v>0</v>
      </c>
      <c r="F241" s="134" t="s">
        <v>284</v>
      </c>
      <c r="G241" s="132"/>
      <c r="H241" s="135">
        <v>30.3</v>
      </c>
      <c r="I241" s="132"/>
      <c r="J241" s="132"/>
      <c r="K241" s="132"/>
      <c r="L241" s="136"/>
      <c r="M241" s="137"/>
      <c r="N241" s="138"/>
      <c r="O241" s="138"/>
      <c r="P241" s="138"/>
      <c r="Q241" s="138"/>
      <c r="R241" s="138"/>
      <c r="S241" s="138"/>
      <c r="T241" s="139"/>
      <c r="AT241" s="140" t="s">
        <v>96</v>
      </c>
      <c r="AU241" s="140" t="s">
        <v>46</v>
      </c>
      <c r="AV241" s="8" t="s">
        <v>46</v>
      </c>
      <c r="AW241" s="8" t="s">
        <v>17</v>
      </c>
      <c r="AX241" s="8" t="s">
        <v>43</v>
      </c>
      <c r="AY241" s="140" t="s">
        <v>76</v>
      </c>
    </row>
    <row r="242" spans="1:65" s="10" customFormat="1">
      <c r="B242" s="150"/>
      <c r="C242" s="151"/>
      <c r="D242" s="127" t="s">
        <v>96</v>
      </c>
      <c r="E242" s="152" t="s">
        <v>0</v>
      </c>
      <c r="F242" s="153" t="s">
        <v>110</v>
      </c>
      <c r="G242" s="151"/>
      <c r="H242" s="154">
        <v>333.3</v>
      </c>
      <c r="I242" s="151"/>
      <c r="J242" s="151"/>
      <c r="K242" s="151"/>
      <c r="L242" s="155"/>
      <c r="M242" s="156"/>
      <c r="N242" s="157"/>
      <c r="O242" s="157"/>
      <c r="P242" s="157"/>
      <c r="Q242" s="157"/>
      <c r="R242" s="157"/>
      <c r="S242" s="157"/>
      <c r="T242" s="158"/>
      <c r="AT242" s="159" t="s">
        <v>96</v>
      </c>
      <c r="AU242" s="159" t="s">
        <v>46</v>
      </c>
      <c r="AV242" s="10" t="s">
        <v>83</v>
      </c>
      <c r="AW242" s="10" t="s">
        <v>17</v>
      </c>
      <c r="AX242" s="10" t="s">
        <v>44</v>
      </c>
      <c r="AY242" s="159" t="s">
        <v>76</v>
      </c>
    </row>
    <row r="243" spans="1:65" s="2" customFormat="1" ht="21.75" customHeight="1">
      <c r="A243" s="18"/>
      <c r="B243" s="19"/>
      <c r="C243" s="160" t="s">
        <v>285</v>
      </c>
      <c r="D243" s="160" t="s">
        <v>214</v>
      </c>
      <c r="E243" s="161" t="s">
        <v>286</v>
      </c>
      <c r="F243" s="162" t="s">
        <v>287</v>
      </c>
      <c r="G243" s="163" t="s">
        <v>124</v>
      </c>
      <c r="H243" s="164">
        <v>127.05</v>
      </c>
      <c r="I243" s="165"/>
      <c r="J243" s="165">
        <f>ROUND(I243*H243,2)</f>
        <v>0</v>
      </c>
      <c r="K243" s="162" t="s">
        <v>82</v>
      </c>
      <c r="L243" s="166"/>
      <c r="M243" s="167" t="s">
        <v>0</v>
      </c>
      <c r="N243" s="168" t="s">
        <v>25</v>
      </c>
      <c r="O243" s="123">
        <v>0</v>
      </c>
      <c r="P243" s="123">
        <f>O243*H243</f>
        <v>0</v>
      </c>
      <c r="Q243" s="123">
        <v>4.8399999999999999E-2</v>
      </c>
      <c r="R243" s="123">
        <f>Q243*H243</f>
        <v>6.1492199999999997</v>
      </c>
      <c r="S243" s="123">
        <v>0</v>
      </c>
      <c r="T243" s="124">
        <f>S243*H243</f>
        <v>0</v>
      </c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R243" s="125" t="s">
        <v>121</v>
      </c>
      <c r="AT243" s="125" t="s">
        <v>214</v>
      </c>
      <c r="AU243" s="125" t="s">
        <v>46</v>
      </c>
      <c r="AY243" s="11" t="s">
        <v>76</v>
      </c>
      <c r="BE243" s="126">
        <f>IF(N243="základní",J243,0)</f>
        <v>0</v>
      </c>
      <c r="BF243" s="126">
        <f>IF(N243="snížená",J243,0)</f>
        <v>0</v>
      </c>
      <c r="BG243" s="126">
        <f>IF(N243="zákl. přenesená",J243,0)</f>
        <v>0</v>
      </c>
      <c r="BH243" s="126">
        <f>IF(N243="sníž. přenesená",J243,0)</f>
        <v>0</v>
      </c>
      <c r="BI243" s="126">
        <f>IF(N243="nulová",J243,0)</f>
        <v>0</v>
      </c>
      <c r="BJ243" s="11" t="s">
        <v>44</v>
      </c>
      <c r="BK243" s="126">
        <f>ROUND(I243*H243,2)</f>
        <v>0</v>
      </c>
      <c r="BL243" s="11" t="s">
        <v>83</v>
      </c>
      <c r="BM243" s="125" t="s">
        <v>288</v>
      </c>
    </row>
    <row r="244" spans="1:65" s="2" customFormat="1">
      <c r="A244" s="18"/>
      <c r="B244" s="19"/>
      <c r="C244" s="20"/>
      <c r="D244" s="127" t="s">
        <v>85</v>
      </c>
      <c r="E244" s="20"/>
      <c r="F244" s="128" t="s">
        <v>287</v>
      </c>
      <c r="G244" s="20"/>
      <c r="H244" s="20"/>
      <c r="I244" s="20"/>
      <c r="J244" s="20"/>
      <c r="K244" s="20"/>
      <c r="L244" s="21"/>
      <c r="M244" s="129"/>
      <c r="N244" s="130"/>
      <c r="O244" s="28"/>
      <c r="P244" s="28"/>
      <c r="Q244" s="28"/>
      <c r="R244" s="28"/>
      <c r="S244" s="28"/>
      <c r="T244" s="29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T244" s="11" t="s">
        <v>85</v>
      </c>
      <c r="AU244" s="11" t="s">
        <v>46</v>
      </c>
    </row>
    <row r="245" spans="1:65" s="8" customFormat="1">
      <c r="B245" s="131"/>
      <c r="C245" s="132"/>
      <c r="D245" s="127" t="s">
        <v>96</v>
      </c>
      <c r="E245" s="133" t="s">
        <v>0</v>
      </c>
      <c r="F245" s="134" t="s">
        <v>289</v>
      </c>
      <c r="G245" s="132"/>
      <c r="H245" s="135">
        <v>115.5</v>
      </c>
      <c r="I245" s="132"/>
      <c r="J245" s="132"/>
      <c r="K245" s="132"/>
      <c r="L245" s="136"/>
      <c r="M245" s="137"/>
      <c r="N245" s="138"/>
      <c r="O245" s="138"/>
      <c r="P245" s="138"/>
      <c r="Q245" s="138"/>
      <c r="R245" s="138"/>
      <c r="S245" s="138"/>
      <c r="T245" s="139"/>
      <c r="AT245" s="140" t="s">
        <v>96</v>
      </c>
      <c r="AU245" s="140" t="s">
        <v>46</v>
      </c>
      <c r="AV245" s="8" t="s">
        <v>46</v>
      </c>
      <c r="AW245" s="8" t="s">
        <v>17</v>
      </c>
      <c r="AX245" s="8" t="s">
        <v>43</v>
      </c>
      <c r="AY245" s="140" t="s">
        <v>76</v>
      </c>
    </row>
    <row r="246" spans="1:65" s="8" customFormat="1">
      <c r="B246" s="131"/>
      <c r="C246" s="132"/>
      <c r="D246" s="127" t="s">
        <v>96</v>
      </c>
      <c r="E246" s="133" t="s">
        <v>0</v>
      </c>
      <c r="F246" s="134" t="s">
        <v>290</v>
      </c>
      <c r="G246" s="132"/>
      <c r="H246" s="135">
        <v>11.55</v>
      </c>
      <c r="I246" s="132"/>
      <c r="J246" s="132"/>
      <c r="K246" s="132"/>
      <c r="L246" s="136"/>
      <c r="M246" s="137"/>
      <c r="N246" s="138"/>
      <c r="O246" s="138"/>
      <c r="P246" s="138"/>
      <c r="Q246" s="138"/>
      <c r="R246" s="138"/>
      <c r="S246" s="138"/>
      <c r="T246" s="139"/>
      <c r="AT246" s="140" t="s">
        <v>96</v>
      </c>
      <c r="AU246" s="140" t="s">
        <v>46</v>
      </c>
      <c r="AV246" s="8" t="s">
        <v>46</v>
      </c>
      <c r="AW246" s="8" t="s">
        <v>17</v>
      </c>
      <c r="AX246" s="8" t="s">
        <v>43</v>
      </c>
      <c r="AY246" s="140" t="s">
        <v>76</v>
      </c>
    </row>
    <row r="247" spans="1:65" s="10" customFormat="1">
      <c r="B247" s="150"/>
      <c r="C247" s="151"/>
      <c r="D247" s="127" t="s">
        <v>96</v>
      </c>
      <c r="E247" s="152" t="s">
        <v>0</v>
      </c>
      <c r="F247" s="153" t="s">
        <v>110</v>
      </c>
      <c r="G247" s="151"/>
      <c r="H247" s="154">
        <v>127.05</v>
      </c>
      <c r="I247" s="151"/>
      <c r="J247" s="151"/>
      <c r="K247" s="151"/>
      <c r="L247" s="155"/>
      <c r="M247" s="156"/>
      <c r="N247" s="157"/>
      <c r="O247" s="157"/>
      <c r="P247" s="157"/>
      <c r="Q247" s="157"/>
      <c r="R247" s="157"/>
      <c r="S247" s="157"/>
      <c r="T247" s="158"/>
      <c r="AT247" s="159" t="s">
        <v>96</v>
      </c>
      <c r="AU247" s="159" t="s">
        <v>46</v>
      </c>
      <c r="AV247" s="10" t="s">
        <v>83</v>
      </c>
      <c r="AW247" s="10" t="s">
        <v>17</v>
      </c>
      <c r="AX247" s="10" t="s">
        <v>44</v>
      </c>
      <c r="AY247" s="159" t="s">
        <v>76</v>
      </c>
    </row>
    <row r="248" spans="1:65" s="2" customFormat="1" ht="24.2" customHeight="1">
      <c r="A248" s="18"/>
      <c r="B248" s="19"/>
      <c r="C248" s="160" t="s">
        <v>291</v>
      </c>
      <c r="D248" s="160" t="s">
        <v>214</v>
      </c>
      <c r="E248" s="161" t="s">
        <v>292</v>
      </c>
      <c r="F248" s="162" t="s">
        <v>293</v>
      </c>
      <c r="G248" s="163" t="s">
        <v>124</v>
      </c>
      <c r="H248" s="164">
        <v>12</v>
      </c>
      <c r="I248" s="165"/>
      <c r="J248" s="165">
        <f>ROUND(I248*H248,2)</f>
        <v>0</v>
      </c>
      <c r="K248" s="162" t="s">
        <v>82</v>
      </c>
      <c r="L248" s="166"/>
      <c r="M248" s="167" t="s">
        <v>0</v>
      </c>
      <c r="N248" s="168" t="s">
        <v>25</v>
      </c>
      <c r="O248" s="123">
        <v>0</v>
      </c>
      <c r="P248" s="123">
        <f>O248*H248</f>
        <v>0</v>
      </c>
      <c r="Q248" s="123">
        <v>6.5670000000000006E-2</v>
      </c>
      <c r="R248" s="123">
        <f>Q248*H248</f>
        <v>0.78804000000000007</v>
      </c>
      <c r="S248" s="123">
        <v>0</v>
      </c>
      <c r="T248" s="124">
        <f>S248*H248</f>
        <v>0</v>
      </c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R248" s="125" t="s">
        <v>121</v>
      </c>
      <c r="AT248" s="125" t="s">
        <v>214</v>
      </c>
      <c r="AU248" s="125" t="s">
        <v>46</v>
      </c>
      <c r="AY248" s="11" t="s">
        <v>76</v>
      </c>
      <c r="BE248" s="126">
        <f>IF(N248="základní",J248,0)</f>
        <v>0</v>
      </c>
      <c r="BF248" s="126">
        <f>IF(N248="snížená",J248,0)</f>
        <v>0</v>
      </c>
      <c r="BG248" s="126">
        <f>IF(N248="zákl. přenesená",J248,0)</f>
        <v>0</v>
      </c>
      <c r="BH248" s="126">
        <f>IF(N248="sníž. přenesená",J248,0)</f>
        <v>0</v>
      </c>
      <c r="BI248" s="126">
        <f>IF(N248="nulová",J248,0)</f>
        <v>0</v>
      </c>
      <c r="BJ248" s="11" t="s">
        <v>44</v>
      </c>
      <c r="BK248" s="126">
        <f>ROUND(I248*H248,2)</f>
        <v>0</v>
      </c>
      <c r="BL248" s="11" t="s">
        <v>83</v>
      </c>
      <c r="BM248" s="125" t="s">
        <v>294</v>
      </c>
    </row>
    <row r="249" spans="1:65" s="2" customFormat="1">
      <c r="A249" s="18"/>
      <c r="B249" s="19"/>
      <c r="C249" s="20"/>
      <c r="D249" s="127" t="s">
        <v>85</v>
      </c>
      <c r="E249" s="20"/>
      <c r="F249" s="128" t="s">
        <v>293</v>
      </c>
      <c r="G249" s="20"/>
      <c r="H249" s="20"/>
      <c r="I249" s="20"/>
      <c r="J249" s="20"/>
      <c r="K249" s="20"/>
      <c r="L249" s="21"/>
      <c r="M249" s="129"/>
      <c r="N249" s="130"/>
      <c r="O249" s="28"/>
      <c r="P249" s="28"/>
      <c r="Q249" s="28"/>
      <c r="R249" s="28"/>
      <c r="S249" s="28"/>
      <c r="T249" s="29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T249" s="11" t="s">
        <v>85</v>
      </c>
      <c r="AU249" s="11" t="s">
        <v>46</v>
      </c>
    </row>
    <row r="250" spans="1:65" s="8" customFormat="1">
      <c r="B250" s="131"/>
      <c r="C250" s="132"/>
      <c r="D250" s="127" t="s">
        <v>96</v>
      </c>
      <c r="E250" s="133" t="s">
        <v>0</v>
      </c>
      <c r="F250" s="134" t="s">
        <v>295</v>
      </c>
      <c r="G250" s="132"/>
      <c r="H250" s="135">
        <v>12</v>
      </c>
      <c r="I250" s="132"/>
      <c r="J250" s="132"/>
      <c r="K250" s="132"/>
      <c r="L250" s="136"/>
      <c r="M250" s="137"/>
      <c r="N250" s="138"/>
      <c r="O250" s="138"/>
      <c r="P250" s="138"/>
      <c r="Q250" s="138"/>
      <c r="R250" s="138"/>
      <c r="S250" s="138"/>
      <c r="T250" s="139"/>
      <c r="AT250" s="140" t="s">
        <v>96</v>
      </c>
      <c r="AU250" s="140" t="s">
        <v>46</v>
      </c>
      <c r="AV250" s="8" t="s">
        <v>46</v>
      </c>
      <c r="AW250" s="8" t="s">
        <v>17</v>
      </c>
      <c r="AX250" s="8" t="s">
        <v>44</v>
      </c>
      <c r="AY250" s="140" t="s">
        <v>76</v>
      </c>
    </row>
    <row r="251" spans="1:65" s="2" customFormat="1" ht="33" customHeight="1">
      <c r="A251" s="18"/>
      <c r="B251" s="19"/>
      <c r="C251" s="115" t="s">
        <v>296</v>
      </c>
      <c r="D251" s="115" t="s">
        <v>78</v>
      </c>
      <c r="E251" s="116" t="s">
        <v>297</v>
      </c>
      <c r="F251" s="117" t="s">
        <v>298</v>
      </c>
      <c r="G251" s="118" t="s">
        <v>124</v>
      </c>
      <c r="H251" s="119">
        <v>164.9</v>
      </c>
      <c r="I251" s="120"/>
      <c r="J251" s="120">
        <f>ROUND(I251*H251,2)</f>
        <v>0</v>
      </c>
      <c r="K251" s="117" t="s">
        <v>82</v>
      </c>
      <c r="L251" s="21"/>
      <c r="M251" s="121" t="s">
        <v>0</v>
      </c>
      <c r="N251" s="122" t="s">
        <v>25</v>
      </c>
      <c r="O251" s="123">
        <v>0.23899999999999999</v>
      </c>
      <c r="P251" s="123">
        <f>O251*H251</f>
        <v>39.411099999999998</v>
      </c>
      <c r="Q251" s="123">
        <v>0.1295</v>
      </c>
      <c r="R251" s="123">
        <f>Q251*H251</f>
        <v>21.35455</v>
      </c>
      <c r="S251" s="123">
        <v>0</v>
      </c>
      <c r="T251" s="124">
        <f>S251*H251</f>
        <v>0</v>
      </c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R251" s="125" t="s">
        <v>83</v>
      </c>
      <c r="AT251" s="125" t="s">
        <v>78</v>
      </c>
      <c r="AU251" s="125" t="s">
        <v>46</v>
      </c>
      <c r="AY251" s="11" t="s">
        <v>76</v>
      </c>
      <c r="BE251" s="126">
        <f>IF(N251="základní",J251,0)</f>
        <v>0</v>
      </c>
      <c r="BF251" s="126">
        <f>IF(N251="snížená",J251,0)</f>
        <v>0</v>
      </c>
      <c r="BG251" s="126">
        <f>IF(N251="zákl. přenesená",J251,0)</f>
        <v>0</v>
      </c>
      <c r="BH251" s="126">
        <f>IF(N251="sníž. přenesená",J251,0)</f>
        <v>0</v>
      </c>
      <c r="BI251" s="126">
        <f>IF(N251="nulová",J251,0)</f>
        <v>0</v>
      </c>
      <c r="BJ251" s="11" t="s">
        <v>44</v>
      </c>
      <c r="BK251" s="126">
        <f>ROUND(I251*H251,2)</f>
        <v>0</v>
      </c>
      <c r="BL251" s="11" t="s">
        <v>83</v>
      </c>
      <c r="BM251" s="125" t="s">
        <v>299</v>
      </c>
    </row>
    <row r="252" spans="1:65" s="2" customFormat="1" ht="29.25">
      <c r="A252" s="18"/>
      <c r="B252" s="19"/>
      <c r="C252" s="20"/>
      <c r="D252" s="127" t="s">
        <v>85</v>
      </c>
      <c r="E252" s="20"/>
      <c r="F252" s="128" t="s">
        <v>300</v>
      </c>
      <c r="G252" s="20"/>
      <c r="H252" s="20"/>
      <c r="I252" s="20"/>
      <c r="J252" s="20"/>
      <c r="K252" s="20"/>
      <c r="L252" s="21"/>
      <c r="M252" s="129"/>
      <c r="N252" s="130"/>
      <c r="O252" s="28"/>
      <c r="P252" s="28"/>
      <c r="Q252" s="28"/>
      <c r="R252" s="28"/>
      <c r="S252" s="28"/>
      <c r="T252" s="29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T252" s="11" t="s">
        <v>85</v>
      </c>
      <c r="AU252" s="11" t="s">
        <v>46</v>
      </c>
    </row>
    <row r="253" spans="1:65" s="8" customFormat="1">
      <c r="B253" s="131"/>
      <c r="C253" s="132"/>
      <c r="D253" s="127" t="s">
        <v>96</v>
      </c>
      <c r="E253" s="133" t="s">
        <v>0</v>
      </c>
      <c r="F253" s="134" t="s">
        <v>301</v>
      </c>
      <c r="G253" s="132"/>
      <c r="H253" s="135">
        <v>164.9</v>
      </c>
      <c r="I253" s="132"/>
      <c r="J253" s="132"/>
      <c r="K253" s="132"/>
      <c r="L253" s="136"/>
      <c r="M253" s="137"/>
      <c r="N253" s="138"/>
      <c r="O253" s="138"/>
      <c r="P253" s="138"/>
      <c r="Q253" s="138"/>
      <c r="R253" s="138"/>
      <c r="S253" s="138"/>
      <c r="T253" s="139"/>
      <c r="AT253" s="140" t="s">
        <v>96</v>
      </c>
      <c r="AU253" s="140" t="s">
        <v>46</v>
      </c>
      <c r="AV253" s="8" t="s">
        <v>46</v>
      </c>
      <c r="AW253" s="8" t="s">
        <v>17</v>
      </c>
      <c r="AX253" s="8" t="s">
        <v>44</v>
      </c>
      <c r="AY253" s="140" t="s">
        <v>76</v>
      </c>
    </row>
    <row r="254" spans="1:65" s="2" customFormat="1" ht="16.5" customHeight="1">
      <c r="A254" s="18"/>
      <c r="B254" s="19"/>
      <c r="C254" s="160" t="s">
        <v>302</v>
      </c>
      <c r="D254" s="160" t="s">
        <v>214</v>
      </c>
      <c r="E254" s="161" t="s">
        <v>303</v>
      </c>
      <c r="F254" s="162" t="s">
        <v>304</v>
      </c>
      <c r="G254" s="163" t="s">
        <v>124</v>
      </c>
      <c r="H254" s="164">
        <v>180.29</v>
      </c>
      <c r="I254" s="165"/>
      <c r="J254" s="165">
        <f>ROUND(I254*H254,2)</f>
        <v>0</v>
      </c>
      <c r="K254" s="162" t="s">
        <v>82</v>
      </c>
      <c r="L254" s="166"/>
      <c r="M254" s="167" t="s">
        <v>0</v>
      </c>
      <c r="N254" s="168" t="s">
        <v>25</v>
      </c>
      <c r="O254" s="123">
        <v>0</v>
      </c>
      <c r="P254" s="123">
        <f>O254*H254</f>
        <v>0</v>
      </c>
      <c r="Q254" s="123">
        <v>5.6120000000000003E-2</v>
      </c>
      <c r="R254" s="123">
        <f>Q254*H254</f>
        <v>10.117874800000001</v>
      </c>
      <c r="S254" s="123">
        <v>0</v>
      </c>
      <c r="T254" s="124">
        <f>S254*H254</f>
        <v>0</v>
      </c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R254" s="125" t="s">
        <v>121</v>
      </c>
      <c r="AT254" s="125" t="s">
        <v>214</v>
      </c>
      <c r="AU254" s="125" t="s">
        <v>46</v>
      </c>
      <c r="AY254" s="11" t="s">
        <v>76</v>
      </c>
      <c r="BE254" s="126">
        <f>IF(N254="základní",J254,0)</f>
        <v>0</v>
      </c>
      <c r="BF254" s="126">
        <f>IF(N254="snížená",J254,0)</f>
        <v>0</v>
      </c>
      <c r="BG254" s="126">
        <f>IF(N254="zákl. přenesená",J254,0)</f>
        <v>0</v>
      </c>
      <c r="BH254" s="126">
        <f>IF(N254="sníž. přenesená",J254,0)</f>
        <v>0</v>
      </c>
      <c r="BI254" s="126">
        <f>IF(N254="nulová",J254,0)</f>
        <v>0</v>
      </c>
      <c r="BJ254" s="11" t="s">
        <v>44</v>
      </c>
      <c r="BK254" s="126">
        <f>ROUND(I254*H254,2)</f>
        <v>0</v>
      </c>
      <c r="BL254" s="11" t="s">
        <v>83</v>
      </c>
      <c r="BM254" s="125" t="s">
        <v>305</v>
      </c>
    </row>
    <row r="255" spans="1:65" s="2" customFormat="1">
      <c r="A255" s="18"/>
      <c r="B255" s="19"/>
      <c r="C255" s="20"/>
      <c r="D255" s="127" t="s">
        <v>85</v>
      </c>
      <c r="E255" s="20"/>
      <c r="F255" s="128" t="s">
        <v>304</v>
      </c>
      <c r="G255" s="20"/>
      <c r="H255" s="20"/>
      <c r="I255" s="20"/>
      <c r="J255" s="20"/>
      <c r="K255" s="20"/>
      <c r="L255" s="21"/>
      <c r="M255" s="129"/>
      <c r="N255" s="130"/>
      <c r="O255" s="28"/>
      <c r="P255" s="28"/>
      <c r="Q255" s="28"/>
      <c r="R255" s="28"/>
      <c r="S255" s="28"/>
      <c r="T255" s="29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T255" s="11" t="s">
        <v>85</v>
      </c>
      <c r="AU255" s="11" t="s">
        <v>46</v>
      </c>
    </row>
    <row r="256" spans="1:65" s="8" customFormat="1">
      <c r="B256" s="131"/>
      <c r="C256" s="132"/>
      <c r="D256" s="127" t="s">
        <v>96</v>
      </c>
      <c r="E256" s="133" t="s">
        <v>0</v>
      </c>
      <c r="F256" s="134" t="s">
        <v>306</v>
      </c>
      <c r="G256" s="132"/>
      <c r="H256" s="135">
        <v>163.9</v>
      </c>
      <c r="I256" s="132"/>
      <c r="J256" s="132"/>
      <c r="K256" s="132"/>
      <c r="L256" s="136"/>
      <c r="M256" s="137"/>
      <c r="N256" s="138"/>
      <c r="O256" s="138"/>
      <c r="P256" s="138"/>
      <c r="Q256" s="138"/>
      <c r="R256" s="138"/>
      <c r="S256" s="138"/>
      <c r="T256" s="139"/>
      <c r="AT256" s="140" t="s">
        <v>96</v>
      </c>
      <c r="AU256" s="140" t="s">
        <v>46</v>
      </c>
      <c r="AV256" s="8" t="s">
        <v>46</v>
      </c>
      <c r="AW256" s="8" t="s">
        <v>17</v>
      </c>
      <c r="AX256" s="8" t="s">
        <v>43</v>
      </c>
      <c r="AY256" s="140" t="s">
        <v>76</v>
      </c>
    </row>
    <row r="257" spans="1:65" s="8" customFormat="1">
      <c r="B257" s="131"/>
      <c r="C257" s="132"/>
      <c r="D257" s="127" t="s">
        <v>96</v>
      </c>
      <c r="E257" s="133" t="s">
        <v>0</v>
      </c>
      <c r="F257" s="134" t="s">
        <v>307</v>
      </c>
      <c r="G257" s="132"/>
      <c r="H257" s="135">
        <v>16.39</v>
      </c>
      <c r="I257" s="132"/>
      <c r="J257" s="132"/>
      <c r="K257" s="132"/>
      <c r="L257" s="136"/>
      <c r="M257" s="137"/>
      <c r="N257" s="138"/>
      <c r="O257" s="138"/>
      <c r="P257" s="138"/>
      <c r="Q257" s="138"/>
      <c r="R257" s="138"/>
      <c r="S257" s="138"/>
      <c r="T257" s="139"/>
      <c r="AT257" s="140" t="s">
        <v>96</v>
      </c>
      <c r="AU257" s="140" t="s">
        <v>46</v>
      </c>
      <c r="AV257" s="8" t="s">
        <v>46</v>
      </c>
      <c r="AW257" s="8" t="s">
        <v>17</v>
      </c>
      <c r="AX257" s="8" t="s">
        <v>43</v>
      </c>
      <c r="AY257" s="140" t="s">
        <v>76</v>
      </c>
    </row>
    <row r="258" spans="1:65" s="10" customFormat="1">
      <c r="B258" s="150"/>
      <c r="C258" s="151"/>
      <c r="D258" s="127" t="s">
        <v>96</v>
      </c>
      <c r="E258" s="152" t="s">
        <v>0</v>
      </c>
      <c r="F258" s="153" t="s">
        <v>110</v>
      </c>
      <c r="G258" s="151"/>
      <c r="H258" s="154">
        <v>180.29000000000002</v>
      </c>
      <c r="I258" s="151"/>
      <c r="J258" s="151"/>
      <c r="K258" s="151"/>
      <c r="L258" s="155"/>
      <c r="M258" s="156"/>
      <c r="N258" s="157"/>
      <c r="O258" s="157"/>
      <c r="P258" s="157"/>
      <c r="Q258" s="157"/>
      <c r="R258" s="157"/>
      <c r="S258" s="157"/>
      <c r="T258" s="158"/>
      <c r="AT258" s="159" t="s">
        <v>96</v>
      </c>
      <c r="AU258" s="159" t="s">
        <v>46</v>
      </c>
      <c r="AV258" s="10" t="s">
        <v>83</v>
      </c>
      <c r="AW258" s="10" t="s">
        <v>17</v>
      </c>
      <c r="AX258" s="10" t="s">
        <v>44</v>
      </c>
      <c r="AY258" s="159" t="s">
        <v>76</v>
      </c>
    </row>
    <row r="259" spans="1:65" s="2" customFormat="1" ht="24.2" customHeight="1">
      <c r="A259" s="18"/>
      <c r="B259" s="19"/>
      <c r="C259" s="115" t="s">
        <v>308</v>
      </c>
      <c r="D259" s="115" t="s">
        <v>78</v>
      </c>
      <c r="E259" s="116" t="s">
        <v>309</v>
      </c>
      <c r="F259" s="117" t="s">
        <v>310</v>
      </c>
      <c r="G259" s="118" t="s">
        <v>124</v>
      </c>
      <c r="H259" s="119">
        <v>57.2</v>
      </c>
      <c r="I259" s="120"/>
      <c r="J259" s="120">
        <f>ROUND(I259*H259,2)</f>
        <v>0</v>
      </c>
      <c r="K259" s="117" t="s">
        <v>82</v>
      </c>
      <c r="L259" s="21"/>
      <c r="M259" s="121" t="s">
        <v>0</v>
      </c>
      <c r="N259" s="122" t="s">
        <v>25</v>
      </c>
      <c r="O259" s="123">
        <v>7.2999999999999995E-2</v>
      </c>
      <c r="P259" s="123">
        <f>O259*H259</f>
        <v>4.1756000000000002</v>
      </c>
      <c r="Q259" s="123">
        <v>1.1E-4</v>
      </c>
      <c r="R259" s="123">
        <f>Q259*H259</f>
        <v>6.2920000000000007E-3</v>
      </c>
      <c r="S259" s="123">
        <v>0</v>
      </c>
      <c r="T259" s="124">
        <f>S259*H259</f>
        <v>0</v>
      </c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R259" s="125" t="s">
        <v>83</v>
      </c>
      <c r="AT259" s="125" t="s">
        <v>78</v>
      </c>
      <c r="AU259" s="125" t="s">
        <v>46</v>
      </c>
      <c r="AY259" s="11" t="s">
        <v>76</v>
      </c>
      <c r="BE259" s="126">
        <f>IF(N259="základní",J259,0)</f>
        <v>0</v>
      </c>
      <c r="BF259" s="126">
        <f>IF(N259="snížená",J259,0)</f>
        <v>0</v>
      </c>
      <c r="BG259" s="126">
        <f>IF(N259="zákl. přenesená",J259,0)</f>
        <v>0</v>
      </c>
      <c r="BH259" s="126">
        <f>IF(N259="sníž. přenesená",J259,0)</f>
        <v>0</v>
      </c>
      <c r="BI259" s="126">
        <f>IF(N259="nulová",J259,0)</f>
        <v>0</v>
      </c>
      <c r="BJ259" s="11" t="s">
        <v>44</v>
      </c>
      <c r="BK259" s="126">
        <f>ROUND(I259*H259,2)</f>
        <v>0</v>
      </c>
      <c r="BL259" s="11" t="s">
        <v>83</v>
      </c>
      <c r="BM259" s="125" t="s">
        <v>311</v>
      </c>
    </row>
    <row r="260" spans="1:65" s="2" customFormat="1" ht="29.25">
      <c r="A260" s="18"/>
      <c r="B260" s="19"/>
      <c r="C260" s="20"/>
      <c r="D260" s="127" t="s">
        <v>85</v>
      </c>
      <c r="E260" s="20"/>
      <c r="F260" s="128" t="s">
        <v>312</v>
      </c>
      <c r="G260" s="20"/>
      <c r="H260" s="20"/>
      <c r="I260" s="20"/>
      <c r="J260" s="20"/>
      <c r="K260" s="20"/>
      <c r="L260" s="21"/>
      <c r="M260" s="129"/>
      <c r="N260" s="130"/>
      <c r="O260" s="28"/>
      <c r="P260" s="28"/>
      <c r="Q260" s="28"/>
      <c r="R260" s="28"/>
      <c r="S260" s="28"/>
      <c r="T260" s="29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T260" s="11" t="s">
        <v>85</v>
      </c>
      <c r="AU260" s="11" t="s">
        <v>46</v>
      </c>
    </row>
    <row r="261" spans="1:65" s="2" customFormat="1" ht="24.2" customHeight="1">
      <c r="A261" s="18"/>
      <c r="B261" s="19"/>
      <c r="C261" s="115" t="s">
        <v>313</v>
      </c>
      <c r="D261" s="115" t="s">
        <v>78</v>
      </c>
      <c r="E261" s="116" t="s">
        <v>314</v>
      </c>
      <c r="F261" s="117" t="s">
        <v>315</v>
      </c>
      <c r="G261" s="118" t="s">
        <v>81</v>
      </c>
      <c r="H261" s="119">
        <v>886</v>
      </c>
      <c r="I261" s="120"/>
      <c r="J261" s="120">
        <f>ROUND(I261*H261,2)</f>
        <v>0</v>
      </c>
      <c r="K261" s="117" t="s">
        <v>82</v>
      </c>
      <c r="L261" s="21"/>
      <c r="M261" s="121" t="s">
        <v>0</v>
      </c>
      <c r="N261" s="122" t="s">
        <v>25</v>
      </c>
      <c r="O261" s="123">
        <v>0.08</v>
      </c>
      <c r="P261" s="123">
        <f>O261*H261</f>
        <v>70.88</v>
      </c>
      <c r="Q261" s="123">
        <v>4.6999999999999999E-4</v>
      </c>
      <c r="R261" s="123">
        <f>Q261*H261</f>
        <v>0.41642000000000001</v>
      </c>
      <c r="S261" s="123">
        <v>0</v>
      </c>
      <c r="T261" s="124">
        <f>S261*H261</f>
        <v>0</v>
      </c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R261" s="125" t="s">
        <v>83</v>
      </c>
      <c r="AT261" s="125" t="s">
        <v>78</v>
      </c>
      <c r="AU261" s="125" t="s">
        <v>46</v>
      </c>
      <c r="AY261" s="11" t="s">
        <v>76</v>
      </c>
      <c r="BE261" s="126">
        <f>IF(N261="základní",J261,0)</f>
        <v>0</v>
      </c>
      <c r="BF261" s="126">
        <f>IF(N261="snížená",J261,0)</f>
        <v>0</v>
      </c>
      <c r="BG261" s="126">
        <f>IF(N261="zákl. přenesená",J261,0)</f>
        <v>0</v>
      </c>
      <c r="BH261" s="126">
        <f>IF(N261="sníž. přenesená",J261,0)</f>
        <v>0</v>
      </c>
      <c r="BI261" s="126">
        <f>IF(N261="nulová",J261,0)</f>
        <v>0</v>
      </c>
      <c r="BJ261" s="11" t="s">
        <v>44</v>
      </c>
      <c r="BK261" s="126">
        <f>ROUND(I261*H261,2)</f>
        <v>0</v>
      </c>
      <c r="BL261" s="11" t="s">
        <v>83</v>
      </c>
      <c r="BM261" s="125" t="s">
        <v>316</v>
      </c>
    </row>
    <row r="262" spans="1:65" s="2" customFormat="1" ht="19.5">
      <c r="A262" s="18"/>
      <c r="B262" s="19"/>
      <c r="C262" s="20"/>
      <c r="D262" s="127" t="s">
        <v>85</v>
      </c>
      <c r="E262" s="20"/>
      <c r="F262" s="128" t="s">
        <v>317</v>
      </c>
      <c r="G262" s="20"/>
      <c r="H262" s="20"/>
      <c r="I262" s="20"/>
      <c r="J262" s="20"/>
      <c r="K262" s="20"/>
      <c r="L262" s="21"/>
      <c r="M262" s="129"/>
      <c r="N262" s="130"/>
      <c r="O262" s="28"/>
      <c r="P262" s="28"/>
      <c r="Q262" s="28"/>
      <c r="R262" s="28"/>
      <c r="S262" s="28"/>
      <c r="T262" s="29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T262" s="11" t="s">
        <v>85</v>
      </c>
      <c r="AU262" s="11" t="s">
        <v>46</v>
      </c>
    </row>
    <row r="263" spans="1:65" s="8" customFormat="1">
      <c r="B263" s="131"/>
      <c r="C263" s="132"/>
      <c r="D263" s="127" t="s">
        <v>96</v>
      </c>
      <c r="E263" s="133" t="s">
        <v>0</v>
      </c>
      <c r="F263" s="134" t="s">
        <v>318</v>
      </c>
      <c r="G263" s="132"/>
      <c r="H263" s="135">
        <v>886</v>
      </c>
      <c r="I263" s="132"/>
      <c r="J263" s="132"/>
      <c r="K263" s="132"/>
      <c r="L263" s="136"/>
      <c r="M263" s="137"/>
      <c r="N263" s="138"/>
      <c r="O263" s="138"/>
      <c r="P263" s="138"/>
      <c r="Q263" s="138"/>
      <c r="R263" s="138"/>
      <c r="S263" s="138"/>
      <c r="T263" s="139"/>
      <c r="AT263" s="140" t="s">
        <v>96</v>
      </c>
      <c r="AU263" s="140" t="s">
        <v>46</v>
      </c>
      <c r="AV263" s="8" t="s">
        <v>46</v>
      </c>
      <c r="AW263" s="8" t="s">
        <v>17</v>
      </c>
      <c r="AX263" s="8" t="s">
        <v>44</v>
      </c>
      <c r="AY263" s="140" t="s">
        <v>76</v>
      </c>
    </row>
    <row r="264" spans="1:65" s="2" customFormat="1" ht="24.2" customHeight="1">
      <c r="A264" s="18"/>
      <c r="B264" s="19"/>
      <c r="C264" s="115" t="s">
        <v>319</v>
      </c>
      <c r="D264" s="115" t="s">
        <v>78</v>
      </c>
      <c r="E264" s="116" t="s">
        <v>320</v>
      </c>
      <c r="F264" s="117" t="s">
        <v>321</v>
      </c>
      <c r="G264" s="118" t="s">
        <v>322</v>
      </c>
      <c r="H264" s="119">
        <v>1</v>
      </c>
      <c r="I264" s="120"/>
      <c r="J264" s="120">
        <f>ROUND(I264*H264,2)</f>
        <v>0</v>
      </c>
      <c r="K264" s="117" t="s">
        <v>82</v>
      </c>
      <c r="L264" s="21"/>
      <c r="M264" s="121" t="s">
        <v>0</v>
      </c>
      <c r="N264" s="122" t="s">
        <v>25</v>
      </c>
      <c r="O264" s="123">
        <v>0.55700000000000005</v>
      </c>
      <c r="P264" s="123">
        <f>O264*H264</f>
        <v>0.55700000000000005</v>
      </c>
      <c r="Q264" s="123">
        <v>0</v>
      </c>
      <c r="R264" s="123">
        <f>Q264*H264</f>
        <v>0</v>
      </c>
      <c r="S264" s="123">
        <v>8.2000000000000003E-2</v>
      </c>
      <c r="T264" s="124">
        <f>S264*H264</f>
        <v>8.2000000000000003E-2</v>
      </c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R264" s="125" t="s">
        <v>83</v>
      </c>
      <c r="AT264" s="125" t="s">
        <v>78</v>
      </c>
      <c r="AU264" s="125" t="s">
        <v>46</v>
      </c>
      <c r="AY264" s="11" t="s">
        <v>76</v>
      </c>
      <c r="BE264" s="126">
        <f>IF(N264="základní",J264,0)</f>
        <v>0</v>
      </c>
      <c r="BF264" s="126">
        <f>IF(N264="snížená",J264,0)</f>
        <v>0</v>
      </c>
      <c r="BG264" s="126">
        <f>IF(N264="zákl. přenesená",J264,0)</f>
        <v>0</v>
      </c>
      <c r="BH264" s="126">
        <f>IF(N264="sníž. přenesená",J264,0)</f>
        <v>0</v>
      </c>
      <c r="BI264" s="126">
        <f>IF(N264="nulová",J264,0)</f>
        <v>0</v>
      </c>
      <c r="BJ264" s="11" t="s">
        <v>44</v>
      </c>
      <c r="BK264" s="126">
        <f>ROUND(I264*H264,2)</f>
        <v>0</v>
      </c>
      <c r="BL264" s="11" t="s">
        <v>83</v>
      </c>
      <c r="BM264" s="125" t="s">
        <v>323</v>
      </c>
    </row>
    <row r="265" spans="1:65" s="2" customFormat="1" ht="39">
      <c r="A265" s="18"/>
      <c r="B265" s="19"/>
      <c r="C265" s="20"/>
      <c r="D265" s="127" t="s">
        <v>85</v>
      </c>
      <c r="E265" s="20"/>
      <c r="F265" s="128" t="s">
        <v>324</v>
      </c>
      <c r="G265" s="20"/>
      <c r="H265" s="20"/>
      <c r="I265" s="20"/>
      <c r="J265" s="20"/>
      <c r="K265" s="20"/>
      <c r="L265" s="21"/>
      <c r="M265" s="129"/>
      <c r="N265" s="130"/>
      <c r="O265" s="28"/>
      <c r="P265" s="28"/>
      <c r="Q265" s="28"/>
      <c r="R265" s="28"/>
      <c r="S265" s="28"/>
      <c r="T265" s="29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T265" s="11" t="s">
        <v>85</v>
      </c>
      <c r="AU265" s="11" t="s">
        <v>46</v>
      </c>
    </row>
    <row r="266" spans="1:65" s="9" customFormat="1">
      <c r="B266" s="141"/>
      <c r="C266" s="142"/>
      <c r="D266" s="127" t="s">
        <v>96</v>
      </c>
      <c r="E266" s="143" t="s">
        <v>0</v>
      </c>
      <c r="F266" s="144" t="s">
        <v>325</v>
      </c>
      <c r="G266" s="142"/>
      <c r="H266" s="143" t="s">
        <v>0</v>
      </c>
      <c r="I266" s="142"/>
      <c r="J266" s="142"/>
      <c r="K266" s="142"/>
      <c r="L266" s="145"/>
      <c r="M266" s="146"/>
      <c r="N266" s="147"/>
      <c r="O266" s="147"/>
      <c r="P266" s="147"/>
      <c r="Q266" s="147"/>
      <c r="R266" s="147"/>
      <c r="S266" s="147"/>
      <c r="T266" s="148"/>
      <c r="AT266" s="149" t="s">
        <v>96</v>
      </c>
      <c r="AU266" s="149" t="s">
        <v>46</v>
      </c>
      <c r="AV266" s="9" t="s">
        <v>44</v>
      </c>
      <c r="AW266" s="9" t="s">
        <v>17</v>
      </c>
      <c r="AX266" s="9" t="s">
        <v>43</v>
      </c>
      <c r="AY266" s="149" t="s">
        <v>76</v>
      </c>
    </row>
    <row r="267" spans="1:65" s="8" customFormat="1">
      <c r="B267" s="131"/>
      <c r="C267" s="132"/>
      <c r="D267" s="127" t="s">
        <v>96</v>
      </c>
      <c r="E267" s="133" t="s">
        <v>0</v>
      </c>
      <c r="F267" s="134" t="s">
        <v>44</v>
      </c>
      <c r="G267" s="132"/>
      <c r="H267" s="135">
        <v>1</v>
      </c>
      <c r="I267" s="132"/>
      <c r="J267" s="132"/>
      <c r="K267" s="132"/>
      <c r="L267" s="136"/>
      <c r="M267" s="137"/>
      <c r="N267" s="138"/>
      <c r="O267" s="138"/>
      <c r="P267" s="138"/>
      <c r="Q267" s="138"/>
      <c r="R267" s="138"/>
      <c r="S267" s="138"/>
      <c r="T267" s="139"/>
      <c r="AT267" s="140" t="s">
        <v>96</v>
      </c>
      <c r="AU267" s="140" t="s">
        <v>46</v>
      </c>
      <c r="AV267" s="8" t="s">
        <v>46</v>
      </c>
      <c r="AW267" s="8" t="s">
        <v>17</v>
      </c>
      <c r="AX267" s="8" t="s">
        <v>44</v>
      </c>
      <c r="AY267" s="140" t="s">
        <v>76</v>
      </c>
    </row>
    <row r="268" spans="1:65" s="2" customFormat="1" ht="16.5" customHeight="1">
      <c r="A268" s="18"/>
      <c r="B268" s="19"/>
      <c r="C268" s="115" t="s">
        <v>326</v>
      </c>
      <c r="D268" s="115" t="s">
        <v>78</v>
      </c>
      <c r="E268" s="116" t="s">
        <v>327</v>
      </c>
      <c r="F268" s="117" t="s">
        <v>328</v>
      </c>
      <c r="G268" s="118" t="s">
        <v>124</v>
      </c>
      <c r="H268" s="119">
        <v>18</v>
      </c>
      <c r="I268" s="120"/>
      <c r="J268" s="120">
        <f>ROUND(I268*H268,2)</f>
        <v>0</v>
      </c>
      <c r="K268" s="117" t="s">
        <v>82</v>
      </c>
      <c r="L268" s="21"/>
      <c r="M268" s="121" t="s">
        <v>0</v>
      </c>
      <c r="N268" s="122" t="s">
        <v>25</v>
      </c>
      <c r="O268" s="123">
        <v>0.57299999999999995</v>
      </c>
      <c r="P268" s="123">
        <f>O268*H268</f>
        <v>10.314</v>
      </c>
      <c r="Q268" s="123">
        <v>0</v>
      </c>
      <c r="R268" s="123">
        <f>Q268*H268</f>
        <v>0</v>
      </c>
      <c r="S268" s="123">
        <v>2.8000000000000001E-2</v>
      </c>
      <c r="T268" s="124">
        <f>S268*H268</f>
        <v>0.504</v>
      </c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R268" s="125" t="s">
        <v>83</v>
      </c>
      <c r="AT268" s="125" t="s">
        <v>78</v>
      </c>
      <c r="AU268" s="125" t="s">
        <v>46</v>
      </c>
      <c r="AY268" s="11" t="s">
        <v>76</v>
      </c>
      <c r="BE268" s="126">
        <f>IF(N268="základní",J268,0)</f>
        <v>0</v>
      </c>
      <c r="BF268" s="126">
        <f>IF(N268="snížená",J268,0)</f>
        <v>0</v>
      </c>
      <c r="BG268" s="126">
        <f>IF(N268="zákl. přenesená",J268,0)</f>
        <v>0</v>
      </c>
      <c r="BH268" s="126">
        <f>IF(N268="sníž. přenesená",J268,0)</f>
        <v>0</v>
      </c>
      <c r="BI268" s="126">
        <f>IF(N268="nulová",J268,0)</f>
        <v>0</v>
      </c>
      <c r="BJ268" s="11" t="s">
        <v>44</v>
      </c>
      <c r="BK268" s="126">
        <f>ROUND(I268*H268,2)</f>
        <v>0</v>
      </c>
      <c r="BL268" s="11" t="s">
        <v>83</v>
      </c>
      <c r="BM268" s="125" t="s">
        <v>329</v>
      </c>
    </row>
    <row r="269" spans="1:65" s="2" customFormat="1" ht="29.25">
      <c r="A269" s="18"/>
      <c r="B269" s="19"/>
      <c r="C269" s="20"/>
      <c r="D269" s="127" t="s">
        <v>85</v>
      </c>
      <c r="E269" s="20"/>
      <c r="F269" s="128" t="s">
        <v>330</v>
      </c>
      <c r="G269" s="20"/>
      <c r="H269" s="20"/>
      <c r="I269" s="20"/>
      <c r="J269" s="20"/>
      <c r="K269" s="20"/>
      <c r="L269" s="21"/>
      <c r="M269" s="129"/>
      <c r="N269" s="130"/>
      <c r="O269" s="28"/>
      <c r="P269" s="28"/>
      <c r="Q269" s="28"/>
      <c r="R269" s="28"/>
      <c r="S269" s="28"/>
      <c r="T269" s="29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T269" s="11" t="s">
        <v>85</v>
      </c>
      <c r="AU269" s="11" t="s">
        <v>46</v>
      </c>
    </row>
    <row r="270" spans="1:65" s="8" customFormat="1">
      <c r="B270" s="131"/>
      <c r="C270" s="132"/>
      <c r="D270" s="127" t="s">
        <v>96</v>
      </c>
      <c r="E270" s="133" t="s">
        <v>0</v>
      </c>
      <c r="F270" s="134" t="s">
        <v>331</v>
      </c>
      <c r="G270" s="132"/>
      <c r="H270" s="135">
        <v>18</v>
      </c>
      <c r="I270" s="132"/>
      <c r="J270" s="132"/>
      <c r="K270" s="132"/>
      <c r="L270" s="136"/>
      <c r="M270" s="137"/>
      <c r="N270" s="138"/>
      <c r="O270" s="138"/>
      <c r="P270" s="138"/>
      <c r="Q270" s="138"/>
      <c r="R270" s="138"/>
      <c r="S270" s="138"/>
      <c r="T270" s="139"/>
      <c r="AT270" s="140" t="s">
        <v>96</v>
      </c>
      <c r="AU270" s="140" t="s">
        <v>46</v>
      </c>
      <c r="AV270" s="8" t="s">
        <v>46</v>
      </c>
      <c r="AW270" s="8" t="s">
        <v>17</v>
      </c>
      <c r="AX270" s="8" t="s">
        <v>44</v>
      </c>
      <c r="AY270" s="140" t="s">
        <v>76</v>
      </c>
    </row>
    <row r="271" spans="1:65" s="2" customFormat="1" ht="24.2" customHeight="1">
      <c r="A271" s="18"/>
      <c r="B271" s="19"/>
      <c r="C271" s="115" t="s">
        <v>332</v>
      </c>
      <c r="D271" s="115" t="s">
        <v>78</v>
      </c>
      <c r="E271" s="116" t="s">
        <v>333</v>
      </c>
      <c r="F271" s="117" t="s">
        <v>334</v>
      </c>
      <c r="G271" s="118" t="s">
        <v>124</v>
      </c>
      <c r="H271" s="119">
        <v>22.4</v>
      </c>
      <c r="I271" s="120"/>
      <c r="J271" s="120">
        <f>ROUND(I271*H271,2)</f>
        <v>0</v>
      </c>
      <c r="K271" s="117" t="s">
        <v>82</v>
      </c>
      <c r="L271" s="21"/>
      <c r="M271" s="121" t="s">
        <v>0</v>
      </c>
      <c r="N271" s="122" t="s">
        <v>25</v>
      </c>
      <c r="O271" s="123">
        <v>0.27</v>
      </c>
      <c r="P271" s="123">
        <f>O271*H271</f>
        <v>6.048</v>
      </c>
      <c r="Q271" s="123">
        <v>0</v>
      </c>
      <c r="R271" s="123">
        <f>Q271*H271</f>
        <v>0</v>
      </c>
      <c r="S271" s="123">
        <v>0.6</v>
      </c>
      <c r="T271" s="124">
        <f>S271*H271</f>
        <v>13.44</v>
      </c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R271" s="125" t="s">
        <v>83</v>
      </c>
      <c r="AT271" s="125" t="s">
        <v>78</v>
      </c>
      <c r="AU271" s="125" t="s">
        <v>46</v>
      </c>
      <c r="AY271" s="11" t="s">
        <v>76</v>
      </c>
      <c r="BE271" s="126">
        <f>IF(N271="základní",J271,0)</f>
        <v>0</v>
      </c>
      <c r="BF271" s="126">
        <f>IF(N271="snížená",J271,0)</f>
        <v>0</v>
      </c>
      <c r="BG271" s="126">
        <f>IF(N271="zákl. přenesená",J271,0)</f>
        <v>0</v>
      </c>
      <c r="BH271" s="126">
        <f>IF(N271="sníž. přenesená",J271,0)</f>
        <v>0</v>
      </c>
      <c r="BI271" s="126">
        <f>IF(N271="nulová",J271,0)</f>
        <v>0</v>
      </c>
      <c r="BJ271" s="11" t="s">
        <v>44</v>
      </c>
      <c r="BK271" s="126">
        <f>ROUND(I271*H271,2)</f>
        <v>0</v>
      </c>
      <c r="BL271" s="11" t="s">
        <v>83</v>
      </c>
      <c r="BM271" s="125" t="s">
        <v>335</v>
      </c>
    </row>
    <row r="272" spans="1:65" s="2" customFormat="1" ht="39">
      <c r="A272" s="18"/>
      <c r="B272" s="19"/>
      <c r="C272" s="20"/>
      <c r="D272" s="127" t="s">
        <v>85</v>
      </c>
      <c r="E272" s="20"/>
      <c r="F272" s="128" t="s">
        <v>336</v>
      </c>
      <c r="G272" s="20"/>
      <c r="H272" s="20"/>
      <c r="I272" s="20"/>
      <c r="J272" s="20"/>
      <c r="K272" s="20"/>
      <c r="L272" s="21"/>
      <c r="M272" s="129"/>
      <c r="N272" s="130"/>
      <c r="O272" s="28"/>
      <c r="P272" s="28"/>
      <c r="Q272" s="28"/>
      <c r="R272" s="28"/>
      <c r="S272" s="28"/>
      <c r="T272" s="29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T272" s="11" t="s">
        <v>85</v>
      </c>
      <c r="AU272" s="11" t="s">
        <v>46</v>
      </c>
    </row>
    <row r="273" spans="1:65" s="2" customFormat="1" ht="16.5" customHeight="1">
      <c r="A273" s="18"/>
      <c r="B273" s="19"/>
      <c r="C273" s="115" t="s">
        <v>337</v>
      </c>
      <c r="D273" s="115" t="s">
        <v>78</v>
      </c>
      <c r="E273" s="116" t="s">
        <v>338</v>
      </c>
      <c r="F273" s="117" t="s">
        <v>339</v>
      </c>
      <c r="G273" s="118" t="s">
        <v>340</v>
      </c>
      <c r="H273" s="119">
        <v>3</v>
      </c>
      <c r="I273" s="120"/>
      <c r="J273" s="120">
        <f>ROUND(I273*H273,2)</f>
        <v>0</v>
      </c>
      <c r="K273" s="117" t="s">
        <v>0</v>
      </c>
      <c r="L273" s="21"/>
      <c r="M273" s="121" t="s">
        <v>0</v>
      </c>
      <c r="N273" s="122" t="s">
        <v>25</v>
      </c>
      <c r="O273" s="123">
        <v>0</v>
      </c>
      <c r="P273" s="123">
        <f>O273*H273</f>
        <v>0</v>
      </c>
      <c r="Q273" s="123">
        <v>0</v>
      </c>
      <c r="R273" s="123">
        <f>Q273*H273</f>
        <v>0</v>
      </c>
      <c r="S273" s="123">
        <v>0</v>
      </c>
      <c r="T273" s="124">
        <f>S273*H273</f>
        <v>0</v>
      </c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R273" s="125" t="s">
        <v>83</v>
      </c>
      <c r="AT273" s="125" t="s">
        <v>78</v>
      </c>
      <c r="AU273" s="125" t="s">
        <v>46</v>
      </c>
      <c r="AY273" s="11" t="s">
        <v>76</v>
      </c>
      <c r="BE273" s="126">
        <f>IF(N273="základní",J273,0)</f>
        <v>0</v>
      </c>
      <c r="BF273" s="126">
        <f>IF(N273="snížená",J273,0)</f>
        <v>0</v>
      </c>
      <c r="BG273" s="126">
        <f>IF(N273="zákl. přenesená",J273,0)</f>
        <v>0</v>
      </c>
      <c r="BH273" s="126">
        <f>IF(N273="sníž. přenesená",J273,0)</f>
        <v>0</v>
      </c>
      <c r="BI273" s="126">
        <f>IF(N273="nulová",J273,0)</f>
        <v>0</v>
      </c>
      <c r="BJ273" s="11" t="s">
        <v>44</v>
      </c>
      <c r="BK273" s="126">
        <f>ROUND(I273*H273,2)</f>
        <v>0</v>
      </c>
      <c r="BL273" s="11" t="s">
        <v>83</v>
      </c>
      <c r="BM273" s="125" t="s">
        <v>341</v>
      </c>
    </row>
    <row r="274" spans="1:65" s="2" customFormat="1">
      <c r="A274" s="18"/>
      <c r="B274" s="19"/>
      <c r="C274" s="20"/>
      <c r="D274" s="127" t="s">
        <v>85</v>
      </c>
      <c r="E274" s="20"/>
      <c r="F274" s="128" t="s">
        <v>339</v>
      </c>
      <c r="G274" s="20"/>
      <c r="H274" s="20"/>
      <c r="I274" s="20"/>
      <c r="J274" s="20"/>
      <c r="K274" s="20"/>
      <c r="L274" s="21"/>
      <c r="M274" s="129"/>
      <c r="N274" s="130"/>
      <c r="O274" s="28"/>
      <c r="P274" s="28"/>
      <c r="Q274" s="28"/>
      <c r="R274" s="28"/>
      <c r="S274" s="28"/>
      <c r="T274" s="29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T274" s="11" t="s">
        <v>85</v>
      </c>
      <c r="AU274" s="11" t="s">
        <v>46</v>
      </c>
    </row>
    <row r="275" spans="1:65" s="7" customFormat="1" ht="22.9" customHeight="1">
      <c r="B275" s="100"/>
      <c r="C275" s="101"/>
      <c r="D275" s="102" t="s">
        <v>42</v>
      </c>
      <c r="E275" s="113" t="s">
        <v>342</v>
      </c>
      <c r="F275" s="113" t="s">
        <v>343</v>
      </c>
      <c r="G275" s="101"/>
      <c r="H275" s="101"/>
      <c r="I275" s="101"/>
      <c r="J275" s="114">
        <f>BK275</f>
        <v>0</v>
      </c>
      <c r="K275" s="101"/>
      <c r="L275" s="105"/>
      <c r="M275" s="106"/>
      <c r="N275" s="107"/>
      <c r="O275" s="107"/>
      <c r="P275" s="108">
        <f>SUM(P276:P292)</f>
        <v>33.76576</v>
      </c>
      <c r="Q275" s="107"/>
      <c r="R275" s="108">
        <f>SUM(R276:R292)</f>
        <v>0</v>
      </c>
      <c r="S275" s="107"/>
      <c r="T275" s="109">
        <f>SUM(T276:T292)</f>
        <v>0</v>
      </c>
      <c r="AR275" s="110" t="s">
        <v>44</v>
      </c>
      <c r="AT275" s="111" t="s">
        <v>42</v>
      </c>
      <c r="AU275" s="111" t="s">
        <v>44</v>
      </c>
      <c r="AY275" s="110" t="s">
        <v>76</v>
      </c>
      <c r="BK275" s="112">
        <f>SUM(BK276:BK292)</f>
        <v>0</v>
      </c>
    </row>
    <row r="276" spans="1:65" s="2" customFormat="1" ht="33" customHeight="1">
      <c r="A276" s="18"/>
      <c r="B276" s="19"/>
      <c r="C276" s="115" t="s">
        <v>344</v>
      </c>
      <c r="D276" s="115" t="s">
        <v>78</v>
      </c>
      <c r="E276" s="116" t="s">
        <v>345</v>
      </c>
      <c r="F276" s="117" t="s">
        <v>346</v>
      </c>
      <c r="G276" s="118" t="s">
        <v>152</v>
      </c>
      <c r="H276" s="119">
        <v>2.5859999999999999</v>
      </c>
      <c r="I276" s="120"/>
      <c r="J276" s="120">
        <f>ROUND(I276*H276,2)</f>
        <v>0</v>
      </c>
      <c r="K276" s="117" t="s">
        <v>82</v>
      </c>
      <c r="L276" s="21"/>
      <c r="M276" s="121" t="s">
        <v>0</v>
      </c>
      <c r="N276" s="122" t="s">
        <v>25</v>
      </c>
      <c r="O276" s="123">
        <v>0</v>
      </c>
      <c r="P276" s="123">
        <f>O276*H276</f>
        <v>0</v>
      </c>
      <c r="Q276" s="123">
        <v>0</v>
      </c>
      <c r="R276" s="123">
        <f>Q276*H276</f>
        <v>0</v>
      </c>
      <c r="S276" s="123">
        <v>0</v>
      </c>
      <c r="T276" s="124">
        <f>S276*H276</f>
        <v>0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R276" s="125" t="s">
        <v>83</v>
      </c>
      <c r="AT276" s="125" t="s">
        <v>78</v>
      </c>
      <c r="AU276" s="125" t="s">
        <v>46</v>
      </c>
      <c r="AY276" s="11" t="s">
        <v>76</v>
      </c>
      <c r="BE276" s="126">
        <f>IF(N276="základní",J276,0)</f>
        <v>0</v>
      </c>
      <c r="BF276" s="126">
        <f>IF(N276="snížená",J276,0)</f>
        <v>0</v>
      </c>
      <c r="BG276" s="126">
        <f>IF(N276="zákl. přenesená",J276,0)</f>
        <v>0</v>
      </c>
      <c r="BH276" s="126">
        <f>IF(N276="sníž. přenesená",J276,0)</f>
        <v>0</v>
      </c>
      <c r="BI276" s="126">
        <f>IF(N276="nulová",J276,0)</f>
        <v>0</v>
      </c>
      <c r="BJ276" s="11" t="s">
        <v>44</v>
      </c>
      <c r="BK276" s="126">
        <f>ROUND(I276*H276,2)</f>
        <v>0</v>
      </c>
      <c r="BL276" s="11" t="s">
        <v>83</v>
      </c>
      <c r="BM276" s="125" t="s">
        <v>347</v>
      </c>
    </row>
    <row r="277" spans="1:65" s="2" customFormat="1" ht="29.25">
      <c r="A277" s="18"/>
      <c r="B277" s="19"/>
      <c r="C277" s="20"/>
      <c r="D277" s="127" t="s">
        <v>85</v>
      </c>
      <c r="E277" s="20"/>
      <c r="F277" s="128" t="s">
        <v>348</v>
      </c>
      <c r="G277" s="20"/>
      <c r="H277" s="20"/>
      <c r="I277" s="20"/>
      <c r="J277" s="20"/>
      <c r="K277" s="20"/>
      <c r="L277" s="21"/>
      <c r="M277" s="129"/>
      <c r="N277" s="130"/>
      <c r="O277" s="28"/>
      <c r="P277" s="28"/>
      <c r="Q277" s="28"/>
      <c r="R277" s="28"/>
      <c r="S277" s="28"/>
      <c r="T277" s="29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T277" s="11" t="s">
        <v>85</v>
      </c>
      <c r="AU277" s="11" t="s">
        <v>46</v>
      </c>
    </row>
    <row r="278" spans="1:65" s="8" customFormat="1">
      <c r="B278" s="131"/>
      <c r="C278" s="132"/>
      <c r="D278" s="127" t="s">
        <v>96</v>
      </c>
      <c r="E278" s="133" t="s">
        <v>0</v>
      </c>
      <c r="F278" s="134" t="s">
        <v>349</v>
      </c>
      <c r="G278" s="132"/>
      <c r="H278" s="135">
        <v>2.5859999999999999</v>
      </c>
      <c r="I278" s="132"/>
      <c r="J278" s="132"/>
      <c r="K278" s="132"/>
      <c r="L278" s="136"/>
      <c r="M278" s="137"/>
      <c r="N278" s="138"/>
      <c r="O278" s="138"/>
      <c r="P278" s="138"/>
      <c r="Q278" s="138"/>
      <c r="R278" s="138"/>
      <c r="S278" s="138"/>
      <c r="T278" s="139"/>
      <c r="AT278" s="140" t="s">
        <v>96</v>
      </c>
      <c r="AU278" s="140" t="s">
        <v>46</v>
      </c>
      <c r="AV278" s="8" t="s">
        <v>46</v>
      </c>
      <c r="AW278" s="8" t="s">
        <v>17</v>
      </c>
      <c r="AX278" s="8" t="s">
        <v>44</v>
      </c>
      <c r="AY278" s="140" t="s">
        <v>76</v>
      </c>
    </row>
    <row r="279" spans="1:65" s="2" customFormat="1" ht="21.75" customHeight="1">
      <c r="A279" s="18"/>
      <c r="B279" s="19"/>
      <c r="C279" s="115" t="s">
        <v>350</v>
      </c>
      <c r="D279" s="115" t="s">
        <v>78</v>
      </c>
      <c r="E279" s="116" t="s">
        <v>351</v>
      </c>
      <c r="F279" s="117" t="s">
        <v>352</v>
      </c>
      <c r="G279" s="118" t="s">
        <v>152</v>
      </c>
      <c r="H279" s="119">
        <v>602.96</v>
      </c>
      <c r="I279" s="120"/>
      <c r="J279" s="120">
        <f>ROUND(I279*H279,2)</f>
        <v>0</v>
      </c>
      <c r="K279" s="117" t="s">
        <v>82</v>
      </c>
      <c r="L279" s="21"/>
      <c r="M279" s="121" t="s">
        <v>0</v>
      </c>
      <c r="N279" s="122" t="s">
        <v>25</v>
      </c>
      <c r="O279" s="123">
        <v>0.03</v>
      </c>
      <c r="P279" s="123">
        <f>O279*H279</f>
        <v>18.088799999999999</v>
      </c>
      <c r="Q279" s="123">
        <v>0</v>
      </c>
      <c r="R279" s="123">
        <f>Q279*H279</f>
        <v>0</v>
      </c>
      <c r="S279" s="123">
        <v>0</v>
      </c>
      <c r="T279" s="124">
        <f>S279*H279</f>
        <v>0</v>
      </c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R279" s="125" t="s">
        <v>83</v>
      </c>
      <c r="AT279" s="125" t="s">
        <v>78</v>
      </c>
      <c r="AU279" s="125" t="s">
        <v>46</v>
      </c>
      <c r="AY279" s="11" t="s">
        <v>76</v>
      </c>
      <c r="BE279" s="126">
        <f>IF(N279="základní",J279,0)</f>
        <v>0</v>
      </c>
      <c r="BF279" s="126">
        <f>IF(N279="snížená",J279,0)</f>
        <v>0</v>
      </c>
      <c r="BG279" s="126">
        <f>IF(N279="zákl. přenesená",J279,0)</f>
        <v>0</v>
      </c>
      <c r="BH279" s="126">
        <f>IF(N279="sníž. přenesená",J279,0)</f>
        <v>0</v>
      </c>
      <c r="BI279" s="126">
        <f>IF(N279="nulová",J279,0)</f>
        <v>0</v>
      </c>
      <c r="BJ279" s="11" t="s">
        <v>44</v>
      </c>
      <c r="BK279" s="126">
        <f>ROUND(I279*H279,2)</f>
        <v>0</v>
      </c>
      <c r="BL279" s="11" t="s">
        <v>83</v>
      </c>
      <c r="BM279" s="125" t="s">
        <v>353</v>
      </c>
    </row>
    <row r="280" spans="1:65" s="2" customFormat="1" ht="19.5">
      <c r="A280" s="18"/>
      <c r="B280" s="19"/>
      <c r="C280" s="20"/>
      <c r="D280" s="127" t="s">
        <v>85</v>
      </c>
      <c r="E280" s="20"/>
      <c r="F280" s="128" t="s">
        <v>354</v>
      </c>
      <c r="G280" s="20"/>
      <c r="H280" s="20"/>
      <c r="I280" s="20"/>
      <c r="J280" s="20"/>
      <c r="K280" s="20"/>
      <c r="L280" s="21"/>
      <c r="M280" s="129"/>
      <c r="N280" s="130"/>
      <c r="O280" s="28"/>
      <c r="P280" s="28"/>
      <c r="Q280" s="28"/>
      <c r="R280" s="28"/>
      <c r="S280" s="28"/>
      <c r="T280" s="29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T280" s="11" t="s">
        <v>85</v>
      </c>
      <c r="AU280" s="11" t="s">
        <v>46</v>
      </c>
    </row>
    <row r="281" spans="1:65" s="2" customFormat="1" ht="24.2" customHeight="1">
      <c r="A281" s="18"/>
      <c r="B281" s="19"/>
      <c r="C281" s="115" t="s">
        <v>355</v>
      </c>
      <c r="D281" s="115" t="s">
        <v>78</v>
      </c>
      <c r="E281" s="116" t="s">
        <v>356</v>
      </c>
      <c r="F281" s="117" t="s">
        <v>357</v>
      </c>
      <c r="G281" s="118" t="s">
        <v>152</v>
      </c>
      <c r="H281" s="119">
        <v>7838.48</v>
      </c>
      <c r="I281" s="120"/>
      <c r="J281" s="120">
        <f>ROUND(I281*H281,2)</f>
        <v>0</v>
      </c>
      <c r="K281" s="117" t="s">
        <v>82</v>
      </c>
      <c r="L281" s="21"/>
      <c r="M281" s="121" t="s">
        <v>0</v>
      </c>
      <c r="N281" s="122" t="s">
        <v>25</v>
      </c>
      <c r="O281" s="123">
        <v>2E-3</v>
      </c>
      <c r="P281" s="123">
        <f>O281*H281</f>
        <v>15.676959999999999</v>
      </c>
      <c r="Q281" s="123">
        <v>0</v>
      </c>
      <c r="R281" s="123">
        <f>Q281*H281</f>
        <v>0</v>
      </c>
      <c r="S281" s="123">
        <v>0</v>
      </c>
      <c r="T281" s="124">
        <f>S281*H281</f>
        <v>0</v>
      </c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R281" s="125" t="s">
        <v>83</v>
      </c>
      <c r="AT281" s="125" t="s">
        <v>78</v>
      </c>
      <c r="AU281" s="125" t="s">
        <v>46</v>
      </c>
      <c r="AY281" s="11" t="s">
        <v>76</v>
      </c>
      <c r="BE281" s="126">
        <f>IF(N281="základní",J281,0)</f>
        <v>0</v>
      </c>
      <c r="BF281" s="126">
        <f>IF(N281="snížená",J281,0)</f>
        <v>0</v>
      </c>
      <c r="BG281" s="126">
        <f>IF(N281="zákl. přenesená",J281,0)</f>
        <v>0</v>
      </c>
      <c r="BH281" s="126">
        <f>IF(N281="sníž. přenesená",J281,0)</f>
        <v>0</v>
      </c>
      <c r="BI281" s="126">
        <f>IF(N281="nulová",J281,0)</f>
        <v>0</v>
      </c>
      <c r="BJ281" s="11" t="s">
        <v>44</v>
      </c>
      <c r="BK281" s="126">
        <f>ROUND(I281*H281,2)</f>
        <v>0</v>
      </c>
      <c r="BL281" s="11" t="s">
        <v>83</v>
      </c>
      <c r="BM281" s="125" t="s">
        <v>358</v>
      </c>
    </row>
    <row r="282" spans="1:65" s="2" customFormat="1" ht="29.25">
      <c r="A282" s="18"/>
      <c r="B282" s="19"/>
      <c r="C282" s="20"/>
      <c r="D282" s="127" t="s">
        <v>85</v>
      </c>
      <c r="E282" s="20"/>
      <c r="F282" s="128" t="s">
        <v>359</v>
      </c>
      <c r="G282" s="20"/>
      <c r="H282" s="20"/>
      <c r="I282" s="20"/>
      <c r="J282" s="20"/>
      <c r="K282" s="20"/>
      <c r="L282" s="21"/>
      <c r="M282" s="129"/>
      <c r="N282" s="130"/>
      <c r="O282" s="28"/>
      <c r="P282" s="28"/>
      <c r="Q282" s="28"/>
      <c r="R282" s="28"/>
      <c r="S282" s="28"/>
      <c r="T282" s="29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T282" s="11" t="s">
        <v>85</v>
      </c>
      <c r="AU282" s="11" t="s">
        <v>46</v>
      </c>
    </row>
    <row r="283" spans="1:65" s="8" customFormat="1">
      <c r="B283" s="131"/>
      <c r="C283" s="132"/>
      <c r="D283" s="127" t="s">
        <v>96</v>
      </c>
      <c r="E283" s="132"/>
      <c r="F283" s="134" t="s">
        <v>360</v>
      </c>
      <c r="G283" s="132"/>
      <c r="H283" s="135">
        <v>7838.48</v>
      </c>
      <c r="I283" s="132"/>
      <c r="J283" s="132"/>
      <c r="K283" s="132"/>
      <c r="L283" s="136"/>
      <c r="M283" s="137"/>
      <c r="N283" s="138"/>
      <c r="O283" s="138"/>
      <c r="P283" s="138"/>
      <c r="Q283" s="138"/>
      <c r="R283" s="138"/>
      <c r="S283" s="138"/>
      <c r="T283" s="139"/>
      <c r="AT283" s="140" t="s">
        <v>96</v>
      </c>
      <c r="AU283" s="140" t="s">
        <v>46</v>
      </c>
      <c r="AV283" s="8" t="s">
        <v>46</v>
      </c>
      <c r="AW283" s="8" t="s">
        <v>1</v>
      </c>
      <c r="AX283" s="8" t="s">
        <v>44</v>
      </c>
      <c r="AY283" s="140" t="s">
        <v>76</v>
      </c>
    </row>
    <row r="284" spans="1:65" s="2" customFormat="1" ht="33" customHeight="1">
      <c r="A284" s="18"/>
      <c r="B284" s="19"/>
      <c r="C284" s="115" t="s">
        <v>361</v>
      </c>
      <c r="D284" s="115" t="s">
        <v>78</v>
      </c>
      <c r="E284" s="116" t="s">
        <v>362</v>
      </c>
      <c r="F284" s="117" t="s">
        <v>363</v>
      </c>
      <c r="G284" s="118" t="s">
        <v>152</v>
      </c>
      <c r="H284" s="119">
        <v>144.52699999999999</v>
      </c>
      <c r="I284" s="120"/>
      <c r="J284" s="120">
        <f>ROUND(I284*H284,2)</f>
        <v>0</v>
      </c>
      <c r="K284" s="117" t="s">
        <v>82</v>
      </c>
      <c r="L284" s="21"/>
      <c r="M284" s="121" t="s">
        <v>0</v>
      </c>
      <c r="N284" s="122" t="s">
        <v>25</v>
      </c>
      <c r="O284" s="123">
        <v>0</v>
      </c>
      <c r="P284" s="123">
        <f>O284*H284</f>
        <v>0</v>
      </c>
      <c r="Q284" s="123">
        <v>0</v>
      </c>
      <c r="R284" s="123">
        <f>Q284*H284</f>
        <v>0</v>
      </c>
      <c r="S284" s="123">
        <v>0</v>
      </c>
      <c r="T284" s="124">
        <f>S284*H284</f>
        <v>0</v>
      </c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R284" s="125" t="s">
        <v>83</v>
      </c>
      <c r="AT284" s="125" t="s">
        <v>78</v>
      </c>
      <c r="AU284" s="125" t="s">
        <v>46</v>
      </c>
      <c r="AY284" s="11" t="s">
        <v>76</v>
      </c>
      <c r="BE284" s="126">
        <f>IF(N284="základní",J284,0)</f>
        <v>0</v>
      </c>
      <c r="BF284" s="126">
        <f>IF(N284="snížená",J284,0)</f>
        <v>0</v>
      </c>
      <c r="BG284" s="126">
        <f>IF(N284="zákl. přenesená",J284,0)</f>
        <v>0</v>
      </c>
      <c r="BH284" s="126">
        <f>IF(N284="sníž. přenesená",J284,0)</f>
        <v>0</v>
      </c>
      <c r="BI284" s="126">
        <f>IF(N284="nulová",J284,0)</f>
        <v>0</v>
      </c>
      <c r="BJ284" s="11" t="s">
        <v>44</v>
      </c>
      <c r="BK284" s="126">
        <f>ROUND(I284*H284,2)</f>
        <v>0</v>
      </c>
      <c r="BL284" s="11" t="s">
        <v>83</v>
      </c>
      <c r="BM284" s="125" t="s">
        <v>364</v>
      </c>
    </row>
    <row r="285" spans="1:65" s="2" customFormat="1" ht="29.25">
      <c r="A285" s="18"/>
      <c r="B285" s="19"/>
      <c r="C285" s="20"/>
      <c r="D285" s="127" t="s">
        <v>85</v>
      </c>
      <c r="E285" s="20"/>
      <c r="F285" s="128" t="s">
        <v>365</v>
      </c>
      <c r="G285" s="20"/>
      <c r="H285" s="20"/>
      <c r="I285" s="20"/>
      <c r="J285" s="20"/>
      <c r="K285" s="20"/>
      <c r="L285" s="21"/>
      <c r="M285" s="129"/>
      <c r="N285" s="130"/>
      <c r="O285" s="28"/>
      <c r="P285" s="28"/>
      <c r="Q285" s="28"/>
      <c r="R285" s="28"/>
      <c r="S285" s="28"/>
      <c r="T285" s="29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T285" s="11" t="s">
        <v>85</v>
      </c>
      <c r="AU285" s="11" t="s">
        <v>46</v>
      </c>
    </row>
    <row r="286" spans="1:65" s="8" customFormat="1">
      <c r="B286" s="131"/>
      <c r="C286" s="132"/>
      <c r="D286" s="127" t="s">
        <v>96</v>
      </c>
      <c r="E286" s="133" t="s">
        <v>0</v>
      </c>
      <c r="F286" s="134" t="s">
        <v>366</v>
      </c>
      <c r="G286" s="132"/>
      <c r="H286" s="135">
        <v>144.52699999999999</v>
      </c>
      <c r="I286" s="132"/>
      <c r="J286" s="132"/>
      <c r="K286" s="132"/>
      <c r="L286" s="136"/>
      <c r="M286" s="137"/>
      <c r="N286" s="138"/>
      <c r="O286" s="138"/>
      <c r="P286" s="138"/>
      <c r="Q286" s="138"/>
      <c r="R286" s="138"/>
      <c r="S286" s="138"/>
      <c r="T286" s="139"/>
      <c r="AT286" s="140" t="s">
        <v>96</v>
      </c>
      <c r="AU286" s="140" t="s">
        <v>46</v>
      </c>
      <c r="AV286" s="8" t="s">
        <v>46</v>
      </c>
      <c r="AW286" s="8" t="s">
        <v>17</v>
      </c>
      <c r="AX286" s="8" t="s">
        <v>44</v>
      </c>
      <c r="AY286" s="140" t="s">
        <v>76</v>
      </c>
    </row>
    <row r="287" spans="1:65" s="2" customFormat="1" ht="33" customHeight="1">
      <c r="A287" s="18"/>
      <c r="B287" s="19"/>
      <c r="C287" s="115" t="s">
        <v>367</v>
      </c>
      <c r="D287" s="115" t="s">
        <v>78</v>
      </c>
      <c r="E287" s="116" t="s">
        <v>368</v>
      </c>
      <c r="F287" s="117" t="s">
        <v>369</v>
      </c>
      <c r="G287" s="118" t="s">
        <v>152</v>
      </c>
      <c r="H287" s="119">
        <v>297.04000000000002</v>
      </c>
      <c r="I287" s="120"/>
      <c r="J287" s="120">
        <f>ROUND(I287*H287,2)</f>
        <v>0</v>
      </c>
      <c r="K287" s="117" t="s">
        <v>82</v>
      </c>
      <c r="L287" s="21"/>
      <c r="M287" s="121" t="s">
        <v>0</v>
      </c>
      <c r="N287" s="122" t="s">
        <v>25</v>
      </c>
      <c r="O287" s="123">
        <v>0</v>
      </c>
      <c r="P287" s="123">
        <f>O287*H287</f>
        <v>0</v>
      </c>
      <c r="Q287" s="123">
        <v>0</v>
      </c>
      <c r="R287" s="123">
        <f>Q287*H287</f>
        <v>0</v>
      </c>
      <c r="S287" s="123">
        <v>0</v>
      </c>
      <c r="T287" s="124">
        <f>S287*H287</f>
        <v>0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R287" s="125" t="s">
        <v>83</v>
      </c>
      <c r="AT287" s="125" t="s">
        <v>78</v>
      </c>
      <c r="AU287" s="125" t="s">
        <v>46</v>
      </c>
      <c r="AY287" s="11" t="s">
        <v>76</v>
      </c>
      <c r="BE287" s="126">
        <f>IF(N287="základní",J287,0)</f>
        <v>0</v>
      </c>
      <c r="BF287" s="126">
        <f>IF(N287="snížená",J287,0)</f>
        <v>0</v>
      </c>
      <c r="BG287" s="126">
        <f>IF(N287="zákl. přenesená",J287,0)</f>
        <v>0</v>
      </c>
      <c r="BH287" s="126">
        <f>IF(N287="sníž. přenesená",J287,0)</f>
        <v>0</v>
      </c>
      <c r="BI287" s="126">
        <f>IF(N287="nulová",J287,0)</f>
        <v>0</v>
      </c>
      <c r="BJ287" s="11" t="s">
        <v>44</v>
      </c>
      <c r="BK287" s="126">
        <f>ROUND(I287*H287,2)</f>
        <v>0</v>
      </c>
      <c r="BL287" s="11" t="s">
        <v>83</v>
      </c>
      <c r="BM287" s="125" t="s">
        <v>370</v>
      </c>
    </row>
    <row r="288" spans="1:65" s="2" customFormat="1" ht="29.25">
      <c r="A288" s="18"/>
      <c r="B288" s="19"/>
      <c r="C288" s="20"/>
      <c r="D288" s="127" t="s">
        <v>85</v>
      </c>
      <c r="E288" s="20"/>
      <c r="F288" s="128" t="s">
        <v>371</v>
      </c>
      <c r="G288" s="20"/>
      <c r="H288" s="20"/>
      <c r="I288" s="20"/>
      <c r="J288" s="20"/>
      <c r="K288" s="20"/>
      <c r="L288" s="21"/>
      <c r="M288" s="129"/>
      <c r="N288" s="130"/>
      <c r="O288" s="28"/>
      <c r="P288" s="28"/>
      <c r="Q288" s="28"/>
      <c r="R288" s="28"/>
      <c r="S288" s="28"/>
      <c r="T288" s="29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T288" s="11" t="s">
        <v>85</v>
      </c>
      <c r="AU288" s="11" t="s">
        <v>46</v>
      </c>
    </row>
    <row r="289" spans="1:65" s="8" customFormat="1">
      <c r="B289" s="131"/>
      <c r="C289" s="132"/>
      <c r="D289" s="127" t="s">
        <v>96</v>
      </c>
      <c r="E289" s="133" t="s">
        <v>0</v>
      </c>
      <c r="F289" s="134" t="s">
        <v>372</v>
      </c>
      <c r="G289" s="132"/>
      <c r="H289" s="135">
        <v>297.04000000000002</v>
      </c>
      <c r="I289" s="132"/>
      <c r="J289" s="132"/>
      <c r="K289" s="132"/>
      <c r="L289" s="136"/>
      <c r="M289" s="137"/>
      <c r="N289" s="138"/>
      <c r="O289" s="138"/>
      <c r="P289" s="138"/>
      <c r="Q289" s="138"/>
      <c r="R289" s="138"/>
      <c r="S289" s="138"/>
      <c r="T289" s="139"/>
      <c r="AT289" s="140" t="s">
        <v>96</v>
      </c>
      <c r="AU289" s="140" t="s">
        <v>46</v>
      </c>
      <c r="AV289" s="8" t="s">
        <v>46</v>
      </c>
      <c r="AW289" s="8" t="s">
        <v>17</v>
      </c>
      <c r="AX289" s="8" t="s">
        <v>44</v>
      </c>
      <c r="AY289" s="140" t="s">
        <v>76</v>
      </c>
    </row>
    <row r="290" spans="1:65" s="2" customFormat="1" ht="24.2" customHeight="1">
      <c r="A290" s="18"/>
      <c r="B290" s="19"/>
      <c r="C290" s="115" t="s">
        <v>373</v>
      </c>
      <c r="D290" s="115" t="s">
        <v>78</v>
      </c>
      <c r="E290" s="116" t="s">
        <v>374</v>
      </c>
      <c r="F290" s="117" t="s">
        <v>151</v>
      </c>
      <c r="G290" s="118" t="s">
        <v>152</v>
      </c>
      <c r="H290" s="119">
        <v>180.96</v>
      </c>
      <c r="I290" s="120"/>
      <c r="J290" s="120">
        <f>ROUND(I290*H290,2)</f>
        <v>0</v>
      </c>
      <c r="K290" s="117" t="s">
        <v>82</v>
      </c>
      <c r="L290" s="21"/>
      <c r="M290" s="121" t="s">
        <v>0</v>
      </c>
      <c r="N290" s="122" t="s">
        <v>25</v>
      </c>
      <c r="O290" s="123">
        <v>0</v>
      </c>
      <c r="P290" s="123">
        <f>O290*H290</f>
        <v>0</v>
      </c>
      <c r="Q290" s="123">
        <v>0</v>
      </c>
      <c r="R290" s="123">
        <f>Q290*H290</f>
        <v>0</v>
      </c>
      <c r="S290" s="123">
        <v>0</v>
      </c>
      <c r="T290" s="124">
        <f>S290*H290</f>
        <v>0</v>
      </c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R290" s="125" t="s">
        <v>83</v>
      </c>
      <c r="AT290" s="125" t="s">
        <v>78</v>
      </c>
      <c r="AU290" s="125" t="s">
        <v>46</v>
      </c>
      <c r="AY290" s="11" t="s">
        <v>76</v>
      </c>
      <c r="BE290" s="126">
        <f>IF(N290="základní",J290,0)</f>
        <v>0</v>
      </c>
      <c r="BF290" s="126">
        <f>IF(N290="snížená",J290,0)</f>
        <v>0</v>
      </c>
      <c r="BG290" s="126">
        <f>IF(N290="zákl. přenesená",J290,0)</f>
        <v>0</v>
      </c>
      <c r="BH290" s="126">
        <f>IF(N290="sníž. přenesená",J290,0)</f>
        <v>0</v>
      </c>
      <c r="BI290" s="126">
        <f>IF(N290="nulová",J290,0)</f>
        <v>0</v>
      </c>
      <c r="BJ290" s="11" t="s">
        <v>44</v>
      </c>
      <c r="BK290" s="126">
        <f>ROUND(I290*H290,2)</f>
        <v>0</v>
      </c>
      <c r="BL290" s="11" t="s">
        <v>83</v>
      </c>
      <c r="BM290" s="125" t="s">
        <v>375</v>
      </c>
    </row>
    <row r="291" spans="1:65" s="2" customFormat="1" ht="29.25">
      <c r="A291" s="18"/>
      <c r="B291" s="19"/>
      <c r="C291" s="20"/>
      <c r="D291" s="127" t="s">
        <v>85</v>
      </c>
      <c r="E291" s="20"/>
      <c r="F291" s="128" t="s">
        <v>154</v>
      </c>
      <c r="G291" s="20"/>
      <c r="H291" s="20"/>
      <c r="I291" s="20"/>
      <c r="J291" s="20"/>
      <c r="K291" s="20"/>
      <c r="L291" s="21"/>
      <c r="M291" s="129"/>
      <c r="N291" s="130"/>
      <c r="O291" s="28"/>
      <c r="P291" s="28"/>
      <c r="Q291" s="28"/>
      <c r="R291" s="28"/>
      <c r="S291" s="28"/>
      <c r="T291" s="29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T291" s="11" t="s">
        <v>85</v>
      </c>
      <c r="AU291" s="11" t="s">
        <v>46</v>
      </c>
    </row>
    <row r="292" spans="1:65" s="8" customFormat="1">
      <c r="B292" s="131"/>
      <c r="C292" s="132"/>
      <c r="D292" s="127" t="s">
        <v>96</v>
      </c>
      <c r="E292" s="133" t="s">
        <v>0</v>
      </c>
      <c r="F292" s="134" t="s">
        <v>376</v>
      </c>
      <c r="G292" s="132"/>
      <c r="H292" s="135">
        <v>180.96</v>
      </c>
      <c r="I292" s="132"/>
      <c r="J292" s="132"/>
      <c r="K292" s="132"/>
      <c r="L292" s="136"/>
      <c r="M292" s="137"/>
      <c r="N292" s="138"/>
      <c r="O292" s="138"/>
      <c r="P292" s="138"/>
      <c r="Q292" s="138"/>
      <c r="R292" s="138"/>
      <c r="S292" s="138"/>
      <c r="T292" s="139"/>
      <c r="AT292" s="140" t="s">
        <v>96</v>
      </c>
      <c r="AU292" s="140" t="s">
        <v>46</v>
      </c>
      <c r="AV292" s="8" t="s">
        <v>46</v>
      </c>
      <c r="AW292" s="8" t="s">
        <v>17</v>
      </c>
      <c r="AX292" s="8" t="s">
        <v>44</v>
      </c>
      <c r="AY292" s="140" t="s">
        <v>76</v>
      </c>
    </row>
    <row r="293" spans="1:65" s="7" customFormat="1" ht="22.9" customHeight="1">
      <c r="B293" s="100"/>
      <c r="C293" s="101"/>
      <c r="D293" s="102" t="s">
        <v>42</v>
      </c>
      <c r="E293" s="113" t="s">
        <v>377</v>
      </c>
      <c r="F293" s="113" t="s">
        <v>378</v>
      </c>
      <c r="G293" s="101"/>
      <c r="H293" s="101"/>
      <c r="I293" s="101"/>
      <c r="J293" s="114">
        <f>BK293</f>
        <v>0</v>
      </c>
      <c r="K293" s="101"/>
      <c r="L293" s="105"/>
      <c r="M293" s="106"/>
      <c r="N293" s="107"/>
      <c r="O293" s="107"/>
      <c r="P293" s="108">
        <f>SUM(P294:P295)</f>
        <v>644.19840199999999</v>
      </c>
      <c r="Q293" s="107"/>
      <c r="R293" s="108">
        <f>SUM(R294:R295)</f>
        <v>0</v>
      </c>
      <c r="S293" s="107"/>
      <c r="T293" s="109">
        <f>SUM(T294:T295)</f>
        <v>0</v>
      </c>
      <c r="AR293" s="110" t="s">
        <v>44</v>
      </c>
      <c r="AT293" s="111" t="s">
        <v>42</v>
      </c>
      <c r="AU293" s="111" t="s">
        <v>44</v>
      </c>
      <c r="AY293" s="110" t="s">
        <v>76</v>
      </c>
      <c r="BK293" s="112">
        <f>SUM(BK294:BK295)</f>
        <v>0</v>
      </c>
    </row>
    <row r="294" spans="1:65" s="2" customFormat="1" ht="24.2" customHeight="1">
      <c r="A294" s="18"/>
      <c r="B294" s="19"/>
      <c r="C294" s="115" t="s">
        <v>379</v>
      </c>
      <c r="D294" s="115" t="s">
        <v>78</v>
      </c>
      <c r="E294" s="116" t="s">
        <v>380</v>
      </c>
      <c r="F294" s="117" t="s">
        <v>381</v>
      </c>
      <c r="G294" s="118" t="s">
        <v>152</v>
      </c>
      <c r="H294" s="119">
        <v>1622.6659999999999</v>
      </c>
      <c r="I294" s="120"/>
      <c r="J294" s="120">
        <f>ROUND(I294*H294,2)</f>
        <v>0</v>
      </c>
      <c r="K294" s="117" t="s">
        <v>82</v>
      </c>
      <c r="L294" s="21"/>
      <c r="M294" s="121" t="s">
        <v>0</v>
      </c>
      <c r="N294" s="122" t="s">
        <v>25</v>
      </c>
      <c r="O294" s="123">
        <v>0.39700000000000002</v>
      </c>
      <c r="P294" s="123">
        <f>O294*H294</f>
        <v>644.19840199999999</v>
      </c>
      <c r="Q294" s="123">
        <v>0</v>
      </c>
      <c r="R294" s="123">
        <f>Q294*H294</f>
        <v>0</v>
      </c>
      <c r="S294" s="123">
        <v>0</v>
      </c>
      <c r="T294" s="124">
        <f>S294*H294</f>
        <v>0</v>
      </c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R294" s="125" t="s">
        <v>83</v>
      </c>
      <c r="AT294" s="125" t="s">
        <v>78</v>
      </c>
      <c r="AU294" s="125" t="s">
        <v>46</v>
      </c>
      <c r="AY294" s="11" t="s">
        <v>76</v>
      </c>
      <c r="BE294" s="126">
        <f>IF(N294="základní",J294,0)</f>
        <v>0</v>
      </c>
      <c r="BF294" s="126">
        <f>IF(N294="snížená",J294,0)</f>
        <v>0</v>
      </c>
      <c r="BG294" s="126">
        <f>IF(N294="zákl. přenesená",J294,0)</f>
        <v>0</v>
      </c>
      <c r="BH294" s="126">
        <f>IF(N294="sníž. přenesená",J294,0)</f>
        <v>0</v>
      </c>
      <c r="BI294" s="126">
        <f>IF(N294="nulová",J294,0)</f>
        <v>0</v>
      </c>
      <c r="BJ294" s="11" t="s">
        <v>44</v>
      </c>
      <c r="BK294" s="126">
        <f>ROUND(I294*H294,2)</f>
        <v>0</v>
      </c>
      <c r="BL294" s="11" t="s">
        <v>83</v>
      </c>
      <c r="BM294" s="125" t="s">
        <v>382</v>
      </c>
    </row>
    <row r="295" spans="1:65" s="2" customFormat="1" ht="19.5">
      <c r="A295" s="18"/>
      <c r="B295" s="19"/>
      <c r="C295" s="20"/>
      <c r="D295" s="127" t="s">
        <v>85</v>
      </c>
      <c r="E295" s="20"/>
      <c r="F295" s="128" t="s">
        <v>383</v>
      </c>
      <c r="G295" s="20"/>
      <c r="H295" s="20"/>
      <c r="I295" s="20"/>
      <c r="J295" s="20"/>
      <c r="K295" s="20"/>
      <c r="L295" s="21"/>
      <c r="M295" s="169"/>
      <c r="N295" s="170"/>
      <c r="O295" s="171"/>
      <c r="P295" s="171"/>
      <c r="Q295" s="171"/>
      <c r="R295" s="171"/>
      <c r="S295" s="171"/>
      <c r="T295" s="172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T295" s="11" t="s">
        <v>85</v>
      </c>
      <c r="AU295" s="11" t="s">
        <v>46</v>
      </c>
    </row>
    <row r="296" spans="1:65" s="2" customFormat="1" ht="6.95" customHeight="1">
      <c r="A296" s="18"/>
      <c r="B296" s="23"/>
      <c r="C296" s="24"/>
      <c r="D296" s="24"/>
      <c r="E296" s="24"/>
      <c r="F296" s="24"/>
      <c r="G296" s="24"/>
      <c r="H296" s="24"/>
      <c r="I296" s="24"/>
      <c r="J296" s="24"/>
      <c r="K296" s="24"/>
      <c r="L296" s="21"/>
      <c r="M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</row>
  </sheetData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IO 200 - Komunikace a zpe...</vt:lpstr>
      <vt:lpstr>'IO 200 - Komunikace a zpe...'!Oblast_tisku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FRANTISEK\FRANTISEK</dc:creator>
  <cp:lastModifiedBy>Uživatel</cp:lastModifiedBy>
  <dcterms:created xsi:type="dcterms:W3CDTF">2021-08-27T05:58:06Z</dcterms:created>
  <dcterms:modified xsi:type="dcterms:W3CDTF">2021-09-14T11:25:16Z</dcterms:modified>
</cp:coreProperties>
</file>